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28515" windowHeight="12660"/>
  </bookViews>
  <sheets>
    <sheet name="Innholdsfortegnelse" sheetId="1" r:id="rId1"/>
    <sheet name="1" sheetId="306" r:id="rId2"/>
    <sheet name="2" sheetId="307" r:id="rId3"/>
    <sheet name="3" sheetId="308" r:id="rId4"/>
    <sheet name="4" sheetId="309" r:id="rId5"/>
    <sheet name="5" sheetId="310" r:id="rId6"/>
    <sheet name="6" sheetId="311" r:id="rId7"/>
    <sheet name="7" sheetId="312" r:id="rId8"/>
    <sheet name="8" sheetId="313" r:id="rId9"/>
    <sheet name="9" sheetId="314" r:id="rId10"/>
    <sheet name="10" sheetId="315" r:id="rId11"/>
    <sheet name="11" sheetId="316" r:id="rId12"/>
  </sheets>
  <externalReferences>
    <externalReference r:id="rId13"/>
  </externalReferences>
  <definedNames>
    <definedName name="sMargin">[1]Forside!$A$3</definedName>
  </definedNames>
  <calcPr calcId="145621"/>
</workbook>
</file>

<file path=xl/calcChain.xml><?xml version="1.0" encoding="utf-8"?>
<calcChain xmlns="http://schemas.openxmlformats.org/spreadsheetml/2006/main">
  <c r="C40" i="307" l="1"/>
  <c r="D39" i="307"/>
  <c r="C39" i="307"/>
  <c r="C33" i="307"/>
  <c r="D32" i="307"/>
  <c r="C32" i="307"/>
  <c r="D8" i="307"/>
  <c r="D11" i="307" s="1"/>
  <c r="D14" i="307" s="1"/>
  <c r="C8" i="307"/>
  <c r="C11" i="307" s="1"/>
  <c r="C14" i="307" s="1"/>
  <c r="D6" i="307"/>
  <c r="F80" i="306" l="1"/>
  <c r="D80" i="306"/>
  <c r="C80" i="306"/>
  <c r="E79" i="306"/>
  <c r="E78" i="306"/>
  <c r="E77" i="306"/>
  <c r="E73" i="306"/>
  <c r="F68" i="306"/>
  <c r="E68" i="306"/>
  <c r="D68" i="306"/>
  <c r="C68" i="306"/>
  <c r="F62" i="306"/>
  <c r="E62" i="306"/>
  <c r="D62" i="306"/>
  <c r="C62" i="306"/>
  <c r="F52" i="306"/>
  <c r="E52" i="306"/>
  <c r="D52" i="306"/>
  <c r="D63" i="306" s="1"/>
  <c r="D71" i="306" s="1"/>
  <c r="C52" i="306"/>
  <c r="C63" i="306" s="1"/>
  <c r="C71" i="306" s="1"/>
  <c r="F34" i="306"/>
  <c r="E34" i="306"/>
  <c r="D34" i="306"/>
  <c r="C34" i="306"/>
  <c r="F17" i="306"/>
  <c r="F27" i="306" s="1"/>
  <c r="E17" i="306"/>
  <c r="E27" i="306" s="1"/>
  <c r="D17" i="306"/>
  <c r="D27" i="306" s="1"/>
  <c r="C17" i="306"/>
  <c r="C27" i="306" s="1"/>
  <c r="F63" i="306" l="1"/>
  <c r="F71" i="306" s="1"/>
  <c r="E63" i="306"/>
  <c r="E71" i="306" s="1"/>
  <c r="E80" i="306"/>
  <c r="D35" i="306"/>
  <c r="D28" i="306"/>
  <c r="D81" i="306" s="1"/>
  <c r="E86" i="306"/>
  <c r="E35" i="306"/>
  <c r="E85" i="306" s="1"/>
  <c r="E28" i="306"/>
  <c r="F35" i="306"/>
  <c r="F28" i="306"/>
  <c r="F81" i="306" s="1"/>
  <c r="C35" i="306"/>
  <c r="C28" i="306"/>
  <c r="C81" i="306" s="1"/>
  <c r="E87" i="306" l="1"/>
  <c r="E81" i="306"/>
</calcChain>
</file>

<file path=xl/sharedStrings.xml><?xml version="1.0" encoding="utf-8"?>
<sst xmlns="http://schemas.openxmlformats.org/spreadsheetml/2006/main" count="794" uniqueCount="372">
  <si>
    <t>Innhold</t>
  </si>
  <si>
    <t>Totalt</t>
  </si>
  <si>
    <t>Estimert (PD) og erfart mislighold</t>
  </si>
  <si>
    <t>Foretak</t>
  </si>
  <si>
    <t>Sektor/næring</t>
  </si>
  <si>
    <t>Jordbruk og skogbruk</t>
  </si>
  <si>
    <t>Fiske og fangst</t>
  </si>
  <si>
    <t>Bygg og anlegg</t>
  </si>
  <si>
    <t>Varehandel og hotell</t>
  </si>
  <si>
    <t>Supply/Offshore</t>
  </si>
  <si>
    <t>Eiendomsdrift</t>
  </si>
  <si>
    <t>Faglig/finansiell tjenesteytelse</t>
  </si>
  <si>
    <t>Transport, privat/offentlig tjenesteytelse</t>
  </si>
  <si>
    <t>Offentlig forvaltning</t>
  </si>
  <si>
    <t>Utlandet</t>
  </si>
  <si>
    <t>Andre</t>
  </si>
  <si>
    <t>Sum næringsliv/offentlig</t>
  </si>
  <si>
    <t>Personkunder</t>
  </si>
  <si>
    <t>Aldersfordelt betalingsmislighold (kundens totale engasjement):</t>
  </si>
  <si>
    <t>KONSERN</t>
  </si>
  <si>
    <t>Sum</t>
  </si>
  <si>
    <t>PM</t>
  </si>
  <si>
    <t>NL</t>
  </si>
  <si>
    <t>0-1 måneder</t>
  </si>
  <si>
    <t>1-3 måneder</t>
  </si>
  <si>
    <t>3-6 måneder</t>
  </si>
  <si>
    <t>6-12 måneder</t>
  </si>
  <si>
    <t>Over 12 måneder</t>
  </si>
  <si>
    <t>Brutto misligholdte engasjement</t>
  </si>
  <si>
    <t>Herav engasjement med tapsnedskrivning</t>
  </si>
  <si>
    <t>Herav engasjement uten tapsnedskrivning</t>
  </si>
  <si>
    <t>Spesifikasjon av individuelle nedskivnigner på utlån:</t>
  </si>
  <si>
    <t>Individuell nedskrivning til dekning av tap på utlån 01.01</t>
  </si>
  <si>
    <t>Konstaterte tap i perioden med tidligere individuell nedskrivning</t>
  </si>
  <si>
    <t>Økning i individuelle nedskrivninger i perioden</t>
  </si>
  <si>
    <t>Nye individuelle nedskrivninger i perioden</t>
  </si>
  <si>
    <t>Tilbakeføring av individuelle nedskrivninger i perioden</t>
  </si>
  <si>
    <t>Individuell nedskrivning til dekning av tap på utlån 31.12</t>
  </si>
  <si>
    <t>Spesifikasjon av gruppevise nedskrivninger på utlån:</t>
  </si>
  <si>
    <t>Nedskrivninger på grupper av utlån 01.01</t>
  </si>
  <si>
    <t>Endring i året</t>
  </si>
  <si>
    <t>Nedskrivning på grupper av utlån 31.12</t>
  </si>
  <si>
    <t>Spesifikasjon av individuelle avsetinger på garantiansvar:</t>
  </si>
  <si>
    <t>Individuelle avsetninger 01.01</t>
  </si>
  <si>
    <t>Ny avsetning i perioden</t>
  </si>
  <si>
    <t>Tilbakeføring av avsetninger i perioden</t>
  </si>
  <si>
    <t>Individuell avsetning 31.12</t>
  </si>
  <si>
    <t>Nedskrivninger og mislighold utvover 90 dager i 2014 fordelt etter sektorgrupper</t>
  </si>
  <si>
    <t>Sektor/Næring</t>
  </si>
  <si>
    <t>Individuelle nedskrivninger på utlånlån</t>
  </si>
  <si>
    <t>Nedskrivninger på garantier</t>
  </si>
  <si>
    <t>Mislighold på utlån over 90 dager</t>
  </si>
  <si>
    <t xml:space="preserve">Industri </t>
  </si>
  <si>
    <t>Spesifikasjon av periodens tapskostnad</t>
  </si>
  <si>
    <t>Periodens endring i individuelle nedskrivninger på utlån og garantiansvar</t>
  </si>
  <si>
    <t>Periodens endring i nedskrivninger på grupper av utlån</t>
  </si>
  <si>
    <t>Konstaterte tap i perioden med tidligere individuelle nedskrivninger</t>
  </si>
  <si>
    <t>Konstaterte tap i perioden uten tidligere individuelle nedskrivninger</t>
  </si>
  <si>
    <t>Inngang på tidligere konstaterte tap</t>
  </si>
  <si>
    <t>Periodens tapskostnad</t>
  </si>
  <si>
    <t>Tap</t>
  </si>
  <si>
    <t>Tap i % av brutto utlån 01.01</t>
  </si>
  <si>
    <t>Andel av   brutto utlån</t>
  </si>
  <si>
    <t>Andel av brutto utlån</t>
  </si>
  <si>
    <t>Industri og bergverk</t>
  </si>
  <si>
    <t>Gruppenedskrivninger</t>
  </si>
  <si>
    <t>Sum kunder</t>
  </si>
  <si>
    <t>Kredittinstitusjoner</t>
  </si>
  <si>
    <t>Engasjement før individuelle tapsnedskrivninger:</t>
  </si>
  <si>
    <t>Misligholdte engasjement over 3 mnd.</t>
  </si>
  <si>
    <t>Ikke misligholdte engasjement med tapsnedskrivninger</t>
  </si>
  <si>
    <t>Sum engasjement før individuelle tapsnedskrivninger</t>
  </si>
  <si>
    <t>Individuelle tapsnedskrivninger på:</t>
  </si>
  <si>
    <t>Sum individuelle tapsnedskrivninger</t>
  </si>
  <si>
    <t>Engasjement etter individuelle tapsnedskrivninger:</t>
  </si>
  <si>
    <t>Sum tapsutsatte engasjement etter individuelle tapsnedskr.</t>
  </si>
  <si>
    <t>Sum tapsutsatte eng. før individuelle tapsnedskr. i % av utlån</t>
  </si>
  <si>
    <t>Sum tapsutsatte eng. etter individuelle tapsnedskr. i % av utlån</t>
  </si>
  <si>
    <t>Engasjement før individuelle nedskrivninger:</t>
  </si>
  <si>
    <t>Ikke misligholdte engasjement med tapsnedskr.</t>
  </si>
  <si>
    <t>Sum engasjement før individuelle tapsnedskr.</t>
  </si>
  <si>
    <t>Sum tapsutsatte eng. etter ind. tapsnedskr.</t>
  </si>
  <si>
    <t>Sum tapsutsatte engasjement før individuelle tapsnedskr. i % av utlån</t>
  </si>
  <si>
    <t>Sum tapsutsatte engasjement etter individuelle tapsnedskr. i % av utlån</t>
  </si>
  <si>
    <t>Aksjerisiko</t>
  </si>
  <si>
    <t>Innholdsfortegnelse</t>
  </si>
  <si>
    <t>Arkfane</t>
  </si>
  <si>
    <t>Ansvarlig kapital</t>
  </si>
  <si>
    <t>MORBANK</t>
  </si>
  <si>
    <t>Ansvarlige lån og fondsobligasjoner</t>
  </si>
  <si>
    <t>* Tabellen er inklusive opptjent renter.</t>
  </si>
  <si>
    <t>Erfart konverteringsfaktor</t>
  </si>
  <si>
    <t>Estimert(LGD) og erfart tap gitt mislighold</t>
  </si>
  <si>
    <t>LGD %</t>
  </si>
  <si>
    <t>Erfart %</t>
  </si>
  <si>
    <t>Estimert tap i begynnelsen av året og verdiendringer/nedskrivninger gjennom året.</t>
  </si>
  <si>
    <t>Foretak, totalt</t>
  </si>
  <si>
    <t>Massemarked, totalt</t>
  </si>
  <si>
    <t>NA</t>
  </si>
  <si>
    <t>Tap og nedskrivninger</t>
  </si>
  <si>
    <t>Markedsrisiko</t>
  </si>
  <si>
    <t>Likviditetsrisiko</t>
  </si>
  <si>
    <t>Eksponering etter sikkerhetsstillelse fordelt på engasjementskategori og risikovekt pr 31.12.15 for engasjementskategorier der banken benytter standarmetoden for beregning av regulatorisk kapitalkrav.</t>
  </si>
  <si>
    <t>Tap på utlån/garantier fordelt pr sektor/næring</t>
  </si>
  <si>
    <t xml:space="preserve">Tapsutsatte engasjement </t>
  </si>
  <si>
    <t>(sum av misligholdte engasjement over 3 mnd. og øvrige ikke-misligholdte engasjement med individuell tapsnedskrivning)</t>
  </si>
  <si>
    <t>Tapsutsatte engasjement i konsernet siste 5 år</t>
  </si>
  <si>
    <t>Foretak 31.12.2015</t>
  </si>
  <si>
    <t>Risikoklasse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</si>
  <si>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</si>
  <si>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</si>
  <si>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</si>
  <si>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</si>
  <si>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</si>
  <si>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</si>
  <si>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</si>
  <si>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</si>
  <si>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</si>
  <si>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</si>
  <si>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M</t>
  </si>
  <si>
    <t>N</t>
  </si>
  <si>
    <t>RK</t>
  </si>
  <si>
    <t>EAD</t>
  </si>
  <si>
    <t>Sikkerheter</t>
  </si>
  <si>
    <t>Sum sikkerhet</t>
  </si>
  <si>
    <t>EAD før KF</t>
  </si>
  <si>
    <t>EAD etter KF</t>
  </si>
  <si>
    <t>Finansiell pant</t>
  </si>
  <si>
    <t>Fast eiendom</t>
  </si>
  <si>
    <t>Andre eiendeler</t>
  </si>
  <si>
    <t>Kunde-fordringer</t>
  </si>
  <si>
    <t>M,N</t>
  </si>
  <si>
    <t>Massemarked, pant i fast eiendom</t>
  </si>
  <si>
    <t>Massemarked, øvrige engasjementer</t>
  </si>
  <si>
    <t>Massemarked, pant i fast eiendom - 31.12.2015</t>
  </si>
  <si>
    <t>Massemarked, pant i fast eiendom - 31.12.2014</t>
  </si>
  <si>
    <t>Ubenyttet ramme</t>
  </si>
  <si>
    <t>Massemarked, øvrige engasjementer 2015</t>
  </si>
  <si>
    <t>Massemarked, øvrige engasjementer 2014</t>
  </si>
  <si>
    <t>Foretak 31.12.2014</t>
  </si>
  <si>
    <t>Spesialiserte foretak 31.12.2015</t>
  </si>
  <si>
    <t>Spesialiserte foretak 31.12.2014</t>
  </si>
  <si>
    <t>Spesialiserte foretak</t>
  </si>
  <si>
    <t>Spesialisert foretak</t>
  </si>
  <si>
    <t>Massemarked, øvrige engasjement</t>
  </si>
  <si>
    <t>Foretak og spesialiserte foretak</t>
  </si>
  <si>
    <t>Forventet tap(EL), frisk portefølje, årsstart</t>
  </si>
  <si>
    <t>Verdiendringer og nedskrivninger gjennom året</t>
  </si>
  <si>
    <t>Forventet tap(EL), frisk portefølje, årsstart, % av årsstart frisk portefølje</t>
  </si>
  <si>
    <t>Verdiendringer og nedskrivninger gjennom året, % av årsstart frisk portefølje</t>
  </si>
  <si>
    <t>Massemarked</t>
  </si>
  <si>
    <t>Engasjementskategori</t>
  </si>
  <si>
    <t>Eksponering før sikkerhetsstillelse og konverteringsfaktor</t>
  </si>
  <si>
    <t>Eksponering etter sikkerhetsstillelse og konverteringsfaktor</t>
  </si>
  <si>
    <t>Beregningsgrunnlag og risikovekter</t>
  </si>
  <si>
    <t>Balanseposter</t>
  </si>
  <si>
    <t>Poster utenom balansen</t>
  </si>
  <si>
    <t>Beregningsgrunnlag</t>
  </si>
  <si>
    <t>Stater og sentralbanker</t>
  </si>
  <si>
    <t>Lokale og regionale myndigheter (herunder kommuner)</t>
  </si>
  <si>
    <t>Offentlige foretak</t>
  </si>
  <si>
    <t>Institusjoner</t>
  </si>
  <si>
    <t>Massemarkedsengasjementer</t>
  </si>
  <si>
    <t>Engasjementer med pantesikkerhet i eiendom</t>
  </si>
  <si>
    <t>Forfalte engasjementer</t>
  </si>
  <si>
    <t>Obligasjoner med fortrinnsrett</t>
  </si>
  <si>
    <t xml:space="preserve">Egenkapitalposisjoner  </t>
  </si>
  <si>
    <t>Øvrige engasjementer</t>
  </si>
  <si>
    <t>Risikovekt</t>
  </si>
  <si>
    <t>Sum eksponering etter sikkerhetsstillelse og konverteringsfaktor</t>
  </si>
  <si>
    <t>Renterisiko</t>
  </si>
  <si>
    <t>0-1 mnd</t>
  </si>
  <si>
    <t>1-3 mnd</t>
  </si>
  <si>
    <t>3-12 mnd</t>
  </si>
  <si>
    <t>1-5 år</t>
  </si>
  <si>
    <t>&gt;5 år</t>
  </si>
  <si>
    <t>Total</t>
  </si>
  <si>
    <t xml:space="preserve"> - Likviditetsportefølje</t>
  </si>
  <si>
    <t>Portefølje</t>
  </si>
  <si>
    <t>Verdi</t>
  </si>
  <si>
    <t>Handelsportefølje</t>
  </si>
  <si>
    <t>Markedsstrategisk portefølje</t>
  </si>
  <si>
    <t>Restruktureringsportefølje</t>
  </si>
  <si>
    <t>Virksomhetsstrategisk</t>
  </si>
  <si>
    <t>Sum ren kjernekapital</t>
  </si>
  <si>
    <t>Fondsobligasjoner</t>
  </si>
  <si>
    <t>Sum kjernekapital</t>
  </si>
  <si>
    <t>Sum tilleggskapital</t>
  </si>
  <si>
    <t>ISIN.NR.</t>
  </si>
  <si>
    <t>Låneopptak</t>
  </si>
  <si>
    <t>Forfall</t>
  </si>
  <si>
    <t>Betingelser</t>
  </si>
  <si>
    <t>NO0010671928</t>
  </si>
  <si>
    <t>22.02.13</t>
  </si>
  <si>
    <t>22.02.23</t>
  </si>
  <si>
    <t>3 mnd NIBOR + 2,50 / Call opsjon 2018</t>
  </si>
  <si>
    <t>Ansvarlig lån</t>
  </si>
  <si>
    <t>NO0010532765</t>
  </si>
  <si>
    <t>10.09.09</t>
  </si>
  <si>
    <t>Evigvarende</t>
  </si>
  <si>
    <t>11,70 % fast / Første call opsjon 2019</t>
  </si>
  <si>
    <t>NO0010659972</t>
  </si>
  <si>
    <t>09.10.12</t>
  </si>
  <si>
    <t>3 mnd NIBOR + 4,75 / Første call opsjon 2017</t>
  </si>
  <si>
    <t xml:space="preserve">Sum kapitalkrav kredittrisiko </t>
  </si>
  <si>
    <t>Sum kapitalkrav markedsrisiko</t>
  </si>
  <si>
    <t>Operasjonell risiko (basismetoden)</t>
  </si>
  <si>
    <t>Fradrag i kapitalkravet</t>
  </si>
  <si>
    <t>Risikovektet balanse (beregningsgrunnlag)</t>
  </si>
  <si>
    <t>Minimumskrav ren kjernekapital, 4,5 prosent</t>
  </si>
  <si>
    <t>Bufferkrav</t>
  </si>
  <si>
    <t>Bevaringsbuffer, 2,5 prosent</t>
  </si>
  <si>
    <t>Systemrisikobuffer, 3,0 prosent</t>
  </si>
  <si>
    <t>Motsyklisk kapitalbuffer, 1,0 prosent</t>
  </si>
  <si>
    <t>Sum bufferkrav til ren kjernekapitral</t>
  </si>
  <si>
    <t>Tilgjengelig ren kjernekapital etter bufferkrav</t>
  </si>
  <si>
    <t>Kjernekapital</t>
  </si>
  <si>
    <t>Ren kjernekapital</t>
  </si>
  <si>
    <t>Ansvarlig kapital, kapitalkrav og kapitaldekning</t>
  </si>
  <si>
    <t>Egenkapitalbevis</t>
  </si>
  <si>
    <t xml:space="preserve"> - egne egenkapitalbevis</t>
  </si>
  <si>
    <t>Overkursfond</t>
  </si>
  <si>
    <t>Utjevningsfond</t>
  </si>
  <si>
    <t>Gavefond</t>
  </si>
  <si>
    <t>Grunnfond</t>
  </si>
  <si>
    <t>Verdireguleringsfond</t>
  </si>
  <si>
    <t>Foreslått utbytte</t>
  </si>
  <si>
    <t>Foreslått utbyttemidler for lokalsamfunnet</t>
  </si>
  <si>
    <t>Annen egenkapital</t>
  </si>
  <si>
    <t>Sum balanseført egenkapital</t>
  </si>
  <si>
    <t>Utsatt skatt, goodwill og immaterielle eiendeler</t>
  </si>
  <si>
    <t>Verdijustering av fin. eiendeler og forpliktelser målt til virkelig verdi</t>
  </si>
  <si>
    <t>Fradrag overfinansiering pensjon</t>
  </si>
  <si>
    <t>Justert forventet tap IRB-portefølje</t>
  </si>
  <si>
    <t>Fradrag for foreslått utbytte</t>
  </si>
  <si>
    <t>Fradrag for foreslått utbyttemidler til lokalsamfunnet</t>
  </si>
  <si>
    <t>Tilleggskapital utover kjernekapital</t>
  </si>
  <si>
    <t>Tidsbegrenset ansvarlig lånekapital</t>
  </si>
  <si>
    <t>36 prosent tillegg av netto urealisert gevinst på aksjer tilgjengelig for salg</t>
  </si>
  <si>
    <t>50 prosent fradrag ansvarlig kapital i andre finansinstitusjoner</t>
  </si>
  <si>
    <t>Netto ansvarlig kapital</t>
  </si>
  <si>
    <t>Engasjementskategorier i standardmetoden</t>
  </si>
  <si>
    <t>Lokale og regionale myndigheter</t>
  </si>
  <si>
    <t>Offentlig foretak</t>
  </si>
  <si>
    <t xml:space="preserve">Institusjoner </t>
  </si>
  <si>
    <t xml:space="preserve">Massemarked </t>
  </si>
  <si>
    <t>Pantesikkerhet i eiendom</t>
  </si>
  <si>
    <t>Egenkapitalposisjoner</t>
  </si>
  <si>
    <t>Øvrige engasjement</t>
  </si>
  <si>
    <t>Sum kapitalkrav kredittrisiko, standardmetoden</t>
  </si>
  <si>
    <t>Engasjementskategorier i grunnleggende IRB-metode</t>
  </si>
  <si>
    <t>Massemarked pant i fast eiendom</t>
  </si>
  <si>
    <t>Massemarked øvrige engasjementer</t>
  </si>
  <si>
    <t>Foretak SMB</t>
  </si>
  <si>
    <t>Foretak spesialiserte</t>
  </si>
  <si>
    <t>Foretak øvrige</t>
  </si>
  <si>
    <t>Sum kapitalkrav kredittrisiko, grunnleggende IRB-metode</t>
  </si>
  <si>
    <t xml:space="preserve">Gjeld </t>
  </si>
  <si>
    <t>Egenkapital</t>
  </si>
  <si>
    <t xml:space="preserve">Valuta </t>
  </si>
  <si>
    <t>Risiko for svekket kredittverdighet hos motpart (CVA-tillegg)</t>
  </si>
  <si>
    <t>Sum kapitalkrav</t>
  </si>
  <si>
    <t>Kapitaldekning</t>
  </si>
  <si>
    <t>Eksponeringsfordeling etter sektor og næring</t>
  </si>
  <si>
    <t>Brutto utlån</t>
  </si>
  <si>
    <t>Innskudd</t>
  </si>
  <si>
    <t>Garantier</t>
  </si>
  <si>
    <t>Industri</t>
  </si>
  <si>
    <t>Verdijustering utlån/innskudd til virkelig verdi</t>
  </si>
  <si>
    <t>Opptjente, ikke forfalte renter/Påløpte renter</t>
  </si>
  <si>
    <t xml:space="preserve">Sum </t>
  </si>
  <si>
    <t>Individuelle nedskrivninger</t>
  </si>
  <si>
    <t>Gruppevise nedskrivninger</t>
  </si>
  <si>
    <t>Sum netto utlån</t>
  </si>
  <si>
    <t>Utlån/innskudd med flytende rente (amortisert kost)</t>
  </si>
  <si>
    <t>Utlån/innskudd med fast rente (virkelig verdi)</t>
  </si>
  <si>
    <t>Likviditetsporteføljen fordelt etter rating pr 31.12.2015</t>
  </si>
  <si>
    <t>Rating</t>
  </si>
  <si>
    <t>Markedsverdi</t>
  </si>
  <si>
    <t>AAA</t>
  </si>
  <si>
    <t>AA+</t>
  </si>
  <si>
    <t>AA</t>
  </si>
  <si>
    <t>AA-</t>
  </si>
  <si>
    <t>A-</t>
  </si>
  <si>
    <t>BBB+</t>
  </si>
  <si>
    <t>BBB</t>
  </si>
  <si>
    <t>Likviditetsporteføljen fordelt etter geografisk eksponering pr 31.12.2015</t>
  </si>
  <si>
    <t>Land</t>
  </si>
  <si>
    <t>Norge</t>
  </si>
  <si>
    <t>Sverige</t>
  </si>
  <si>
    <t>Internasj.Org.</t>
  </si>
  <si>
    <t>Finland</t>
  </si>
  <si>
    <t>Tyskland</t>
  </si>
  <si>
    <t>Øvrige</t>
  </si>
  <si>
    <t>Likviditetsporteføljen fordelt etter valutaeksponering pr 31.12.2015</t>
  </si>
  <si>
    <t>Valuta</t>
  </si>
  <si>
    <t>NOK</t>
  </si>
  <si>
    <t>EUR</t>
  </si>
  <si>
    <t>Likviditetsporteføljen fordelt etter LCR nivå pr 31.12.2015</t>
  </si>
  <si>
    <t>Nivå / likvid eiendel</t>
  </si>
  <si>
    <t>Nivå 1A</t>
  </si>
  <si>
    <t>Nivå 1B</t>
  </si>
  <si>
    <t>Nivå 2A</t>
  </si>
  <si>
    <t>Nivå 2B</t>
  </si>
  <si>
    <t>Ikke tellende LCR</t>
  </si>
  <si>
    <t>Kapitalkrav for Likviditetsporteføljen</t>
  </si>
  <si>
    <t>Engasjementsbeløp</t>
  </si>
  <si>
    <t>Risikovektet engasjementsbeløp</t>
  </si>
  <si>
    <t>Samlet eksponering og risikoparametere for foretaksporteføljer</t>
  </si>
  <si>
    <t>Samlet eksponering og risikoparametere for massemarkedsporteføljer</t>
  </si>
  <si>
    <t>Bruk av sikkerheter i fastsettelse av IRB parametere</t>
  </si>
  <si>
    <t>Sammenligning av estimerte og erfarte IRB parametere</t>
  </si>
  <si>
    <t>Eksponering og risikovekter for engasjementer målt etter standardmetoden</t>
  </si>
  <si>
    <t>Risikovekter, %</t>
  </si>
  <si>
    <t xml:space="preserve"> - Valutaportefølje</t>
  </si>
  <si>
    <t>* Tabellen viser potensielt tap for banken ved en endring i rentenivået på ett prosentpoeng for bankens porteføljesammensetning pr 31.12.2015</t>
  </si>
  <si>
    <t>*Tabellen viser konsernets posisjoner i aksjer fordelt på porteføljer pr 31.12.2015</t>
  </si>
  <si>
    <t xml:space="preserve"> Beregning av uvektet kjernekapitalandel (Leverage ratio)</t>
  </si>
  <si>
    <t>Gjenkjøpsavtaler mv. (CRR 220)</t>
  </si>
  <si>
    <t>Gjenkjøpsavtaler mv. (CRR 222)</t>
  </si>
  <si>
    <t>Derivater: Reinvesteringskostnader</t>
  </si>
  <si>
    <t xml:space="preserve">Derivater: Fremtidig eksponering ved bruk av markedsverdimetoden </t>
  </si>
  <si>
    <t>Derivater: Opprinnelig engasjementmetoden</t>
  </si>
  <si>
    <t xml:space="preserve">Ubenyttede kredittfasiliteter som uten betingelser på et hvilket som helst tidspunkt kan sies opp uten varsel </t>
  </si>
  <si>
    <t>Handelsrelaterte poster utenom balansen med lav/middels risiko</t>
  </si>
  <si>
    <t xml:space="preserve">Handelsrelaterte poster utenom balansen med middels risiko og poster utenom balansen relatert til offentlig støttet eksportfinansiering </t>
  </si>
  <si>
    <t xml:space="preserve">Øvrige poster utenom balansen </t>
  </si>
  <si>
    <t xml:space="preserve">Øvrige eiendeler </t>
  </si>
  <si>
    <t xml:space="preserve">Kapital og regulatoriske justeringer </t>
  </si>
  <si>
    <t xml:space="preserve">Kjernekapital </t>
  </si>
  <si>
    <t xml:space="preserve">Kjernekapital inklusive kjernekapital omfattet av overgangsregler </t>
  </si>
  <si>
    <t>Tillegg jf. CRR 429 (4), 2.ledd</t>
  </si>
  <si>
    <t xml:space="preserve">Tillegg definisjon m/overgangsregel jf. CRR 429 (4),  2.ledd </t>
  </si>
  <si>
    <t>Regulatoriske justeringer i kjernekapitalen; herav</t>
  </si>
  <si>
    <t xml:space="preserve"> Regulatoriske justeringer for endringer i egen kredittverdighet </t>
  </si>
  <si>
    <t xml:space="preserve">Regulatoriske justeringer i kjernekapitalen etter overgangsregler </t>
  </si>
  <si>
    <t xml:space="preserve">Uvektet kjernekapitalandel </t>
  </si>
  <si>
    <t>Uvektet kjernekapitalandel  (Kapital som kvalifiserer som kjernekapital)</t>
  </si>
  <si>
    <t xml:space="preserve">Uvektet kjernekapitalandel (Inkludert kjernekapital omfattet av overgangsregler) </t>
  </si>
  <si>
    <t>Kjernekapital og tilleggskapital</t>
  </si>
  <si>
    <t>Aksjekapital og overkursfond</t>
  </si>
  <si>
    <t>Opptjent egenkapital</t>
  </si>
  <si>
    <t>Balanseført egenkapital</t>
  </si>
  <si>
    <t>Utbytte</t>
  </si>
  <si>
    <t>Justert forventet tap IRB-portefølje foretak</t>
  </si>
  <si>
    <t>Kapitalkrav kredittrisiko, standardmetoden</t>
  </si>
  <si>
    <t>Kapitalkrav kredittrisiko, grunnleggende IRB-metode</t>
  </si>
  <si>
    <t>Beregningsgrunnlag for svekket kredittverdighet hos motpart (CVA-risiko)</t>
  </si>
  <si>
    <t>Sum risikovektet balanse før overgangsregler</t>
  </si>
  <si>
    <t xml:space="preserve">Øvrig beregningsgrunnlag (inkludert Basel I-gulv) </t>
  </si>
  <si>
    <t xml:space="preserve">Sum risikovektet balanse </t>
  </si>
  <si>
    <t>Motsyklisk buffer, 1,0 prosent</t>
  </si>
  <si>
    <t xml:space="preserve">Kapitaldekning i prosent av beregningsgrunnlaget </t>
  </si>
  <si>
    <t>Andel EAD %</t>
  </si>
  <si>
    <t>Konverteringsfaktor %</t>
  </si>
  <si>
    <t>PD %</t>
  </si>
  <si>
    <t>Risikovekt %</t>
  </si>
  <si>
    <t>Foretak, Totalt</t>
  </si>
  <si>
    <t>Massemarked, Totalt</t>
  </si>
  <si>
    <t>Eksponering før og etter sikkerhetsstillelse og konverteringssfaktor, beregingsgrunnlag og risikovekter etter engasjementskategorier pr 31.12.15 for</t>
  </si>
  <si>
    <t xml:space="preserve"> engasjementskategorier der banken benytter standarmetoden for beregning av regulatorisk kapitalkrav.</t>
  </si>
  <si>
    <t>Sum aksjer</t>
  </si>
  <si>
    <t>Kapitaldekning - Møre Boligkreditt</t>
  </si>
  <si>
    <t>Pilar 3  vedlegg</t>
  </si>
  <si>
    <t>Kredittrisiko beregenet etter Standardmetoden</t>
  </si>
  <si>
    <t>Kapitaldekning - Konsern og Morbank</t>
  </si>
  <si>
    <t>Kredittrisiko beregnet etter IRB Metoden - Risikoparametere, foretak</t>
  </si>
  <si>
    <t>Kredittrisiko beregnet etter IRB Metoden - Risikoparametere, massemarke</t>
  </si>
  <si>
    <t>Kredittrisiko beregnet etter IRB Metoden - Bruk av sikkerheter i beregning av risikoparametere</t>
  </si>
  <si>
    <t>Kredittrisiko beregnet etter IRB Metoden - Forventede og erfarte risikoparametere</t>
  </si>
  <si>
    <t>Kredittrisiko - Eksponeringsfordeling</t>
  </si>
  <si>
    <t>Kredittrisiko - Tap og nedskrivninger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</si>
</sst>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#,##0,"/>
    <numFmt numFmtId="166" formatCode="0.0"/>
    <numFmt numFmtId="167" formatCode="#,##0_ ;\-#,##0\ "/>
    <numFmt numFmtId="168" formatCode="#,##0;\-#,##0;\-"/>
    <numFmt numFmtId="169" formatCode="_ * #,##0_ ;_ * \-#,##0_ ;_ * &quot;-&quot;??_ ;_ @_ "/>
    <numFmt numFmtId="170" formatCode="0.0\ %"/>
    <numFmt numFmtId="171" formatCode="_ * #,##0.0_ ;_ * \-#,##0.0_ ;_ * &quot;-&quot;??_ ;_ @_ "/>
  </numFmts>
  <fonts count="4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u/>
      <sz val="11"/>
      <color rgb="FF006BA6"/>
      <name val="Calibri"/>
      <family val="2"/>
    </font>
    <font>
      <b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name val="Arial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0"/>
      <color theme="1"/>
      <name val="Verdana"/>
      <family val="2"/>
    </font>
    <font>
      <i/>
      <sz val="1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0"/>
      <color theme="1"/>
      <name val="Verdana"/>
      <family val="2"/>
    </font>
    <font>
      <i/>
      <u/>
      <sz val="11"/>
      <color indexed="8"/>
      <name val="Calibri"/>
      <family val="2"/>
      <scheme val="minor"/>
    </font>
    <font>
      <i/>
      <sz val="10"/>
      <color theme="1"/>
      <name val="Verdana"/>
      <family val="2"/>
    </font>
    <font>
      <u/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6" fillId="0" borderId="0"/>
    <xf numFmtId="0" fontId="7" fillId="0" borderId="0"/>
    <xf numFmtId="0" fontId="18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4" fillId="0" borderId="0"/>
    <xf numFmtId="43" fontId="8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7" fillId="0" borderId="0">
      <alignment vertical="top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65">
    <xf numFmtId="0" fontId="0" fillId="0" borderId="0" xfId="0"/>
    <xf numFmtId="0" fontId="4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4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wrapText="1"/>
    </xf>
    <xf numFmtId="0" fontId="0" fillId="0" borderId="0" xfId="0" applyBorder="1"/>
    <xf numFmtId="3" fontId="0" fillId="4" borderId="0" xfId="0" applyNumberFormat="1" applyFont="1" applyFill="1" applyBorder="1"/>
    <xf numFmtId="3" fontId="0" fillId="4" borderId="2" xfId="0" applyNumberFormat="1" applyFont="1" applyFill="1" applyBorder="1"/>
    <xf numFmtId="0" fontId="6" fillId="0" borderId="0" xfId="2"/>
    <xf numFmtId="0" fontId="13" fillId="0" borderId="0" xfId="0" applyFont="1"/>
    <xf numFmtId="0" fontId="10" fillId="0" borderId="2" xfId="0" applyFont="1" applyFill="1" applyBorder="1"/>
    <xf numFmtId="0" fontId="6" fillId="0" borderId="3" xfId="2" applyBorder="1"/>
    <xf numFmtId="0" fontId="10" fillId="0" borderId="2" xfId="0" applyFont="1" applyBorder="1"/>
    <xf numFmtId="3" fontId="0" fillId="0" borderId="0" xfId="0" applyNumberFormat="1" applyFont="1" applyFill="1"/>
    <xf numFmtId="3" fontId="0" fillId="0" borderId="0" xfId="0" applyNumberFormat="1"/>
    <xf numFmtId="0" fontId="0" fillId="0" borderId="2" xfId="0" applyBorder="1"/>
    <xf numFmtId="3" fontId="0" fillId="0" borderId="2" xfId="0" applyNumberFormat="1" applyFont="1" applyFill="1" applyBorder="1"/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right" vertical="center" wrapText="1"/>
    </xf>
    <xf numFmtId="3" fontId="0" fillId="0" borderId="0" xfId="0" applyNumberFormat="1" applyFont="1" applyFill="1" applyBorder="1" applyAlignment="1">
      <alignment horizontal="right" wrapText="1"/>
    </xf>
    <xf numFmtId="3" fontId="0" fillId="0" borderId="3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Border="1"/>
    <xf numFmtId="0" fontId="10" fillId="4" borderId="2" xfId="0" applyFont="1" applyFill="1" applyBorder="1" applyAlignment="1">
      <alignment horizontal="right" wrapText="1"/>
    </xf>
    <xf numFmtId="3" fontId="0" fillId="4" borderId="0" xfId="0" applyNumberFormat="1" applyFont="1" applyFill="1" applyBorder="1" applyAlignment="1">
      <alignment horizontal="right" wrapText="1"/>
    </xf>
    <xf numFmtId="0" fontId="0" fillId="0" borderId="3" xfId="0" applyBorder="1"/>
    <xf numFmtId="3" fontId="0" fillId="4" borderId="3" xfId="0" applyNumberFormat="1" applyFont="1" applyFill="1" applyBorder="1"/>
    <xf numFmtId="0" fontId="0" fillId="0" borderId="4" xfId="0" applyFill="1" applyBorder="1"/>
    <xf numFmtId="3" fontId="0" fillId="4" borderId="4" xfId="0" applyNumberFormat="1" applyFont="1" applyFill="1" applyBorder="1"/>
    <xf numFmtId="3" fontId="11" fillId="4" borderId="4" xfId="0" applyNumberFormat="1" applyFont="1" applyFill="1" applyBorder="1"/>
    <xf numFmtId="3" fontId="0" fillId="0" borderId="4" xfId="0" applyNumberFormat="1" applyFont="1" applyFill="1" applyBorder="1"/>
    <xf numFmtId="0" fontId="0" fillId="0" borderId="3" xfId="0" applyFill="1" applyBorder="1"/>
    <xf numFmtId="3" fontId="0" fillId="0" borderId="0" xfId="0" applyNumberFormat="1" applyFont="1"/>
    <xf numFmtId="3" fontId="0" fillId="0" borderId="2" xfId="0" applyNumberFormat="1" applyFont="1" applyBorder="1"/>
    <xf numFmtId="0" fontId="15" fillId="0" borderId="2" xfId="0" applyFont="1" applyBorder="1" applyAlignment="1">
      <alignment vertical="center"/>
    </xf>
    <xf numFmtId="0" fontId="10" fillId="4" borderId="2" xfId="0" applyFont="1" applyFill="1" applyBorder="1"/>
    <xf numFmtId="3" fontId="0" fillId="4" borderId="0" xfId="0" applyNumberFormat="1" applyFont="1" applyFill="1"/>
    <xf numFmtId="0" fontId="0" fillId="0" borderId="2" xfId="0" applyFont="1" applyBorder="1" applyAlignment="1">
      <alignment vertical="center"/>
    </xf>
    <xf numFmtId="4" fontId="0" fillId="4" borderId="0" xfId="0" applyNumberFormat="1" applyFont="1" applyFill="1" applyBorder="1" applyAlignment="1">
      <alignment horizontal="right" wrapText="1"/>
    </xf>
    <xf numFmtId="164" fontId="0" fillId="4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Border="1" applyAlignment="1">
      <alignment horizontal="right" wrapText="1"/>
    </xf>
    <xf numFmtId="4" fontId="0" fillId="4" borderId="0" xfId="0" applyNumberFormat="1" applyFont="1" applyFill="1"/>
    <xf numFmtId="164" fontId="0" fillId="4" borderId="0" xfId="0" applyNumberFormat="1" applyFont="1" applyFill="1"/>
    <xf numFmtId="4" fontId="0" fillId="0" borderId="0" xfId="0" applyNumberFormat="1" applyFont="1" applyFill="1"/>
    <xf numFmtId="164" fontId="0" fillId="0" borderId="0" xfId="0" applyNumberFormat="1" applyFont="1" applyFill="1"/>
    <xf numFmtId="4" fontId="0" fillId="4" borderId="3" xfId="0" applyNumberFormat="1" applyFont="1" applyFill="1" applyBorder="1"/>
    <xf numFmtId="164" fontId="0" fillId="4" borderId="3" xfId="0" applyNumberFormat="1" applyFont="1" applyFill="1" applyBorder="1"/>
    <xf numFmtId="4" fontId="0" fillId="0" borderId="3" xfId="0" applyNumberFormat="1" applyFont="1" applyFill="1" applyBorder="1"/>
    <xf numFmtId="164" fontId="0" fillId="0" borderId="3" xfId="0" applyNumberFormat="1" applyFont="1" applyFill="1" applyBorder="1"/>
    <xf numFmtId="0" fontId="0" fillId="4" borderId="0" xfId="0" applyFont="1" applyFill="1"/>
    <xf numFmtId="0" fontId="0" fillId="0" borderId="0" xfId="0" applyFont="1" applyFill="1"/>
    <xf numFmtId="4" fontId="0" fillId="4" borderId="2" xfId="0" applyNumberFormat="1" applyFont="1" applyFill="1" applyBorder="1"/>
    <xf numFmtId="164" fontId="0" fillId="4" borderId="2" xfId="0" applyNumberFormat="1" applyFont="1" applyFill="1" applyBorder="1"/>
    <xf numFmtId="4" fontId="0" fillId="0" borderId="2" xfId="0" applyNumberFormat="1" applyFont="1" applyFill="1" applyBorder="1"/>
    <xf numFmtId="164" fontId="0" fillId="0" borderId="2" xfId="0" applyNumberFormat="1" applyFont="1" applyFill="1" applyBorder="1"/>
    <xf numFmtId="0" fontId="9" fillId="0" borderId="2" xfId="0" applyFont="1" applyBorder="1" applyAlignment="1">
      <alignment vertical="center"/>
    </xf>
    <xf numFmtId="3" fontId="0" fillId="0" borderId="0" xfId="0" applyNumberFormat="1" applyFont="1" applyBorder="1"/>
    <xf numFmtId="4" fontId="0" fillId="4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Border="1"/>
    <xf numFmtId="0" fontId="0" fillId="4" borderId="2" xfId="0" applyFont="1" applyFill="1" applyBorder="1"/>
    <xf numFmtId="0" fontId="0" fillId="0" borderId="2" xfId="0" applyFont="1" applyFill="1" applyBorder="1"/>
    <xf numFmtId="2" fontId="0" fillId="4" borderId="0" xfId="0" applyNumberFormat="1" applyFont="1" applyFill="1" applyBorder="1"/>
    <xf numFmtId="2" fontId="0" fillId="0" borderId="0" xfId="0" applyNumberFormat="1" applyFont="1" applyFill="1" applyBorder="1"/>
    <xf numFmtId="2" fontId="0" fillId="0" borderId="0" xfId="0" applyNumberFormat="1" applyBorder="1"/>
    <xf numFmtId="2" fontId="0" fillId="4" borderId="3" xfId="0" applyNumberFormat="1" applyFont="1" applyFill="1" applyBorder="1"/>
    <xf numFmtId="2" fontId="0" fillId="0" borderId="3" xfId="0" applyNumberFormat="1" applyFont="1" applyFill="1" applyBorder="1"/>
    <xf numFmtId="2" fontId="0" fillId="0" borderId="3" xfId="0" applyNumberFormat="1" applyBorder="1"/>
    <xf numFmtId="0" fontId="16" fillId="0" borderId="0" xfId="0" applyFont="1"/>
    <xf numFmtId="0" fontId="17" fillId="2" borderId="0" xfId="4" applyFont="1" applyFill="1" applyAlignment="1">
      <alignment horizontal="right"/>
    </xf>
    <xf numFmtId="0" fontId="17" fillId="2" borderId="0" xfId="4" applyFont="1" applyFill="1"/>
    <xf numFmtId="0" fontId="17" fillId="3" borderId="0" xfId="4" applyFont="1" applyFill="1" applyAlignment="1">
      <alignment horizontal="right"/>
    </xf>
    <xf numFmtId="0" fontId="17" fillId="3" borderId="0" xfId="4" applyFont="1" applyFill="1"/>
    <xf numFmtId="0" fontId="3" fillId="5" borderId="0" xfId="1" applyFont="1" applyFill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right"/>
    </xf>
    <xf numFmtId="0" fontId="6" fillId="0" borderId="2" xfId="2" applyBorder="1"/>
    <xf numFmtId="0" fontId="20" fillId="0" borderId="0" xfId="2" applyFont="1"/>
    <xf numFmtId="0" fontId="6" fillId="0" borderId="0" xfId="2" applyBorder="1"/>
    <xf numFmtId="0" fontId="0" fillId="0" borderId="0" xfId="0" applyAlignment="1"/>
    <xf numFmtId="0" fontId="6" fillId="0" borderId="4" xfId="2" applyBorder="1"/>
    <xf numFmtId="0" fontId="20" fillId="0" borderId="2" xfId="2" applyFont="1" applyBorder="1"/>
    <xf numFmtId="0" fontId="20" fillId="0" borderId="0" xfId="2" applyFont="1" applyBorder="1"/>
    <xf numFmtId="0" fontId="6" fillId="0" borderId="0" xfId="2" applyAlignment="1">
      <alignment vertical="top"/>
    </xf>
    <xf numFmtId="0" fontId="6" fillId="0" borderId="0" xfId="2" applyFont="1"/>
    <xf numFmtId="0" fontId="0" fillId="0" borderId="2" xfId="0" applyBorder="1" applyAlignment="1"/>
    <xf numFmtId="3" fontId="0" fillId="0" borderId="2" xfId="0" applyNumberFormat="1" applyBorder="1" applyAlignment="1"/>
    <xf numFmtId="3" fontId="0" fillId="0" borderId="0" xfId="0" applyNumberFormat="1" applyAlignment="1"/>
    <xf numFmtId="9" fontId="0" fillId="0" borderId="0" xfId="5" applyFont="1"/>
    <xf numFmtId="9" fontId="20" fillId="0" borderId="2" xfId="5" applyFont="1" applyBorder="1"/>
    <xf numFmtId="0" fontId="15" fillId="4" borderId="2" xfId="0" applyFont="1" applyFill="1" applyBorder="1"/>
    <xf numFmtId="3" fontId="9" fillId="4" borderId="0" xfId="0" applyNumberFormat="1" applyFont="1" applyFill="1"/>
    <xf numFmtId="3" fontId="9" fillId="4" borderId="2" xfId="0" applyNumberFormat="1" applyFont="1" applyFill="1" applyBorder="1"/>
    <xf numFmtId="0" fontId="6" fillId="0" borderId="2" xfId="2" applyBorder="1" applyAlignment="1"/>
    <xf numFmtId="3" fontId="6" fillId="0" borderId="2" xfId="2" applyNumberFormat="1" applyBorder="1" applyAlignment="1"/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/>
    </xf>
    <xf numFmtId="165" fontId="0" fillId="0" borderId="0" xfId="0" applyNumberFormat="1"/>
    <xf numFmtId="165" fontId="0" fillId="0" borderId="2" xfId="0" applyNumberFormat="1" applyBorder="1"/>
    <xf numFmtId="0" fontId="22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9" fillId="0" borderId="0" xfId="0" applyFont="1"/>
    <xf numFmtId="0" fontId="23" fillId="0" borderId="0" xfId="0" applyFont="1" applyBorder="1"/>
    <xf numFmtId="0" fontId="16" fillId="0" borderId="2" xfId="0" applyFont="1" applyBorder="1"/>
    <xf numFmtId="0" fontId="10" fillId="0" borderId="0" xfId="0" applyFont="1"/>
    <xf numFmtId="0" fontId="10" fillId="4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49" fontId="0" fillId="0" borderId="0" xfId="0" applyNumberFormat="1"/>
    <xf numFmtId="49" fontId="9" fillId="0" borderId="2" xfId="0" applyNumberFormat="1" applyFont="1" applyBorder="1"/>
    <xf numFmtId="3" fontId="9" fillId="0" borderId="2" xfId="0" applyNumberFormat="1" applyFont="1" applyFill="1" applyBorder="1"/>
    <xf numFmtId="49" fontId="9" fillId="0" borderId="0" xfId="0" applyNumberFormat="1" applyFont="1" applyBorder="1"/>
    <xf numFmtId="49" fontId="0" fillId="0" borderId="4" xfId="0" applyNumberFormat="1" applyBorder="1"/>
    <xf numFmtId="49" fontId="0" fillId="0" borderId="0" xfId="0" applyNumberFormat="1" applyBorder="1"/>
    <xf numFmtId="49" fontId="0" fillId="0" borderId="3" xfId="0" applyNumberFormat="1" applyBorder="1"/>
    <xf numFmtId="49" fontId="0" fillId="0" borderId="0" xfId="0" applyNumberFormat="1" applyFont="1" applyBorder="1" applyAlignment="1"/>
    <xf numFmtId="0" fontId="16" fillId="0" borderId="0" xfId="0" applyFont="1" applyBorder="1"/>
    <xf numFmtId="49" fontId="9" fillId="0" borderId="3" xfId="0" applyNumberFormat="1" applyFont="1" applyBorder="1"/>
    <xf numFmtId="3" fontId="9" fillId="4" borderId="3" xfId="0" applyNumberFormat="1" applyFont="1" applyFill="1" applyBorder="1"/>
    <xf numFmtId="3" fontId="9" fillId="0" borderId="3" xfId="0" applyNumberFormat="1" applyFont="1" applyFill="1" applyBorder="1"/>
    <xf numFmtId="3" fontId="9" fillId="0" borderId="0" xfId="0" applyNumberFormat="1" applyFont="1" applyFill="1" applyBorder="1"/>
    <xf numFmtId="3" fontId="10" fillId="0" borderId="3" xfId="0" applyNumberFormat="1" applyFont="1" applyFill="1" applyBorder="1" applyAlignment="1">
      <alignment horizontal="left"/>
    </xf>
    <xf numFmtId="0" fontId="10" fillId="4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6" fillId="0" borderId="0" xfId="0" applyFont="1" applyFill="1"/>
    <xf numFmtId="3" fontId="9" fillId="0" borderId="0" xfId="0" applyNumberFormat="1" applyFont="1" applyFill="1"/>
    <xf numFmtId="49" fontId="10" fillId="0" borderId="3" xfId="0" applyNumberFormat="1" applyFont="1" applyBorder="1" applyAlignment="1">
      <alignment horizontal="left"/>
    </xf>
    <xf numFmtId="164" fontId="0" fillId="4" borderId="4" xfId="0" applyNumberFormat="1" applyFont="1" applyFill="1" applyBorder="1"/>
    <xf numFmtId="164" fontId="0" fillId="0" borderId="4" xfId="0" applyNumberFormat="1" applyFont="1" applyFill="1" applyBorder="1"/>
    <xf numFmtId="164" fontId="0" fillId="4" borderId="0" xfId="0" applyNumberFormat="1" applyFont="1" applyFill="1" applyBorder="1"/>
    <xf numFmtId="164" fontId="0" fillId="0" borderId="0" xfId="0" applyNumberFormat="1" applyFont="1" applyFill="1" applyBorder="1"/>
    <xf numFmtId="0" fontId="10" fillId="0" borderId="2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4" xfId="0" applyFont="1" applyBorder="1"/>
    <xf numFmtId="3" fontId="0" fillId="0" borderId="4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26" fillId="0" borderId="0" xfId="12" applyFont="1" applyBorder="1"/>
    <xf numFmtId="3" fontId="26" fillId="0" borderId="0" xfId="12" applyNumberFormat="1" applyFont="1" applyBorder="1"/>
    <xf numFmtId="14" fontId="10" fillId="0" borderId="2" xfId="0" applyNumberFormat="1" applyFont="1" applyFill="1" applyBorder="1" applyAlignment="1">
      <alignment horizontal="right" wrapText="1"/>
    </xf>
    <xf numFmtId="49" fontId="0" fillId="0" borderId="0" xfId="0" applyNumberFormat="1" applyFont="1" applyBorder="1" applyAlignment="1">
      <alignment horizontal="left"/>
    </xf>
    <xf numFmtId="0" fontId="9" fillId="0" borderId="2" xfId="0" applyFont="1" applyBorder="1"/>
    <xf numFmtId="49" fontId="0" fillId="0" borderId="2" xfId="0" applyNumberFormat="1" applyFont="1" applyBorder="1" applyAlignment="1">
      <alignment horizontal="left"/>
    </xf>
    <xf numFmtId="0" fontId="20" fillId="0" borderId="0" xfId="0" applyFont="1"/>
    <xf numFmtId="0" fontId="12" fillId="0" borderId="2" xfId="0" applyFont="1" applyBorder="1"/>
    <xf numFmtId="3" fontId="12" fillId="6" borderId="2" xfId="0" applyNumberFormat="1" applyFont="1" applyFill="1" applyBorder="1" applyAlignment="1">
      <alignment horizontal="right"/>
    </xf>
    <xf numFmtId="3" fontId="0" fillId="6" borderId="0" xfId="0" applyNumberFormat="1" applyFill="1"/>
    <xf numFmtId="166" fontId="0" fillId="6" borderId="0" xfId="0" applyNumberFormat="1" applyFill="1"/>
    <xf numFmtId="166" fontId="0" fillId="0" borderId="0" xfId="0" applyNumberFormat="1"/>
    <xf numFmtId="3" fontId="0" fillId="6" borderId="2" xfId="0" applyNumberFormat="1" applyFill="1" applyBorder="1"/>
    <xf numFmtId="166" fontId="0" fillId="6" borderId="2" xfId="0" applyNumberFormat="1" applyFill="1" applyBorder="1"/>
    <xf numFmtId="166" fontId="0" fillId="0" borderId="2" xfId="0" applyNumberFormat="1" applyBorder="1"/>
    <xf numFmtId="0" fontId="20" fillId="0" borderId="2" xfId="0" applyFont="1" applyBorder="1" applyAlignment="1"/>
    <xf numFmtId="3" fontId="20" fillId="6" borderId="2" xfId="0" applyNumberFormat="1" applyFont="1" applyFill="1" applyBorder="1" applyAlignment="1"/>
    <xf numFmtId="0" fontId="23" fillId="0" borderId="0" xfId="2" applyFont="1" applyBorder="1"/>
    <xf numFmtId="0" fontId="12" fillId="0" borderId="2" xfId="2" applyFont="1" applyBorder="1"/>
    <xf numFmtId="3" fontId="12" fillId="6" borderId="2" xfId="2" applyNumberFormat="1" applyFont="1" applyFill="1" applyBorder="1" applyAlignment="1">
      <alignment horizontal="right"/>
    </xf>
    <xf numFmtId="3" fontId="6" fillId="6" borderId="0" xfId="2" applyNumberFormat="1" applyFill="1"/>
    <xf numFmtId="166" fontId="6" fillId="6" borderId="0" xfId="2" applyNumberFormat="1" applyFill="1"/>
    <xf numFmtId="3" fontId="6" fillId="0" borderId="0" xfId="2" applyNumberFormat="1"/>
    <xf numFmtId="166" fontId="6" fillId="0" borderId="0" xfId="2" applyNumberFormat="1"/>
    <xf numFmtId="3" fontId="6" fillId="6" borderId="2" xfId="2" applyNumberFormat="1" applyFill="1" applyBorder="1"/>
    <xf numFmtId="166" fontId="6" fillId="6" borderId="2" xfId="2" applyNumberFormat="1" applyFill="1" applyBorder="1"/>
    <xf numFmtId="3" fontId="6" fillId="0" borderId="2" xfId="2" applyNumberFormat="1" applyBorder="1"/>
    <xf numFmtId="166" fontId="6" fillId="0" borderId="2" xfId="2" applyNumberFormat="1" applyBorder="1"/>
    <xf numFmtId="0" fontId="20" fillId="0" borderId="2" xfId="2" applyFont="1" applyBorder="1" applyAlignment="1"/>
    <xf numFmtId="3" fontId="20" fillId="6" borderId="2" xfId="2" applyNumberFormat="1" applyFont="1" applyFill="1" applyBorder="1" applyAlignment="1"/>
    <xf numFmtId="165" fontId="9" fillId="0" borderId="2" xfId="0" applyNumberFormat="1" applyFont="1" applyBorder="1"/>
    <xf numFmtId="0" fontId="12" fillId="6" borderId="3" xfId="2" applyFont="1" applyFill="1" applyBorder="1" applyAlignment="1">
      <alignment horizontal="right"/>
    </xf>
    <xf numFmtId="0" fontId="12" fillId="0" borderId="3" xfId="2" applyFont="1" applyBorder="1" applyAlignment="1">
      <alignment horizontal="right"/>
    </xf>
    <xf numFmtId="166" fontId="20" fillId="6" borderId="2" xfId="2" applyNumberFormat="1" applyFont="1" applyFill="1" applyBorder="1"/>
    <xf numFmtId="166" fontId="20" fillId="0" borderId="2" xfId="2" applyNumberFormat="1" applyFont="1" applyBorder="1"/>
    <xf numFmtId="0" fontId="12" fillId="6" borderId="2" xfId="2" applyFont="1" applyFill="1" applyBorder="1"/>
    <xf numFmtId="9" fontId="0" fillId="6" borderId="0" xfId="5" applyFont="1" applyFill="1"/>
    <xf numFmtId="9" fontId="20" fillId="6" borderId="2" xfId="5" applyFont="1" applyFill="1" applyBorder="1"/>
    <xf numFmtId="0" fontId="12" fillId="0" borderId="0" xfId="2" applyFont="1" applyBorder="1" applyAlignment="1">
      <alignment horizontal="right"/>
    </xf>
    <xf numFmtId="10" fontId="6" fillId="0" borderId="0" xfId="2" applyNumberFormat="1"/>
    <xf numFmtId="0" fontId="28" fillId="6" borderId="3" xfId="2" applyFont="1" applyFill="1" applyBorder="1"/>
    <xf numFmtId="0" fontId="12" fillId="0" borderId="3" xfId="2" applyFont="1" applyBorder="1"/>
    <xf numFmtId="0" fontId="20" fillId="6" borderId="4" xfId="2" applyFont="1" applyFill="1" applyBorder="1"/>
    <xf numFmtId="0" fontId="20" fillId="6" borderId="0" xfId="2" applyFont="1" applyFill="1" applyBorder="1"/>
    <xf numFmtId="0" fontId="6" fillId="0" borderId="4" xfId="2" applyFont="1" applyBorder="1"/>
    <xf numFmtId="0" fontId="6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right" vertical="top" wrapText="1"/>
    </xf>
    <xf numFmtId="0" fontId="6" fillId="0" borderId="0" xfId="2" applyFont="1" applyAlignment="1">
      <alignment vertical="top"/>
    </xf>
    <xf numFmtId="4" fontId="6" fillId="0" borderId="0" xfId="2" applyNumberFormat="1" applyFont="1"/>
    <xf numFmtId="0" fontId="6" fillId="0" borderId="0" xfId="2" applyFont="1" applyBorder="1"/>
    <xf numFmtId="0" fontId="6" fillId="0" borderId="3" xfId="2" applyFont="1" applyBorder="1"/>
    <xf numFmtId="0" fontId="6" fillId="0" borderId="2" xfId="2" applyFont="1" applyBorder="1"/>
    <xf numFmtId="9" fontId="28" fillId="0" borderId="3" xfId="5" applyFont="1" applyBorder="1" applyAlignment="1">
      <alignment horizontal="center"/>
    </xf>
    <xf numFmtId="168" fontId="6" fillId="0" borderId="0" xfId="2" applyNumberFormat="1" applyFont="1"/>
    <xf numFmtId="168" fontId="6" fillId="0" borderId="2" xfId="2" applyNumberFormat="1" applyFont="1" applyBorder="1"/>
    <xf numFmtId="0" fontId="15" fillId="0" borderId="2" xfId="0" applyFont="1" applyBorder="1"/>
    <xf numFmtId="0" fontId="15" fillId="4" borderId="2" xfId="0" applyFont="1" applyFill="1" applyBorder="1" applyAlignment="1">
      <alignment horizontal="right" vertical="center" wrapText="1"/>
    </xf>
    <xf numFmtId="3" fontId="9" fillId="4" borderId="0" xfId="0" applyNumberFormat="1" applyFont="1" applyFill="1" applyBorder="1" applyAlignment="1">
      <alignment horizontal="right" wrapText="1"/>
    </xf>
    <xf numFmtId="3" fontId="9" fillId="4" borderId="0" xfId="0" applyNumberFormat="1" applyFont="1" applyFill="1" applyBorder="1"/>
    <xf numFmtId="0" fontId="15" fillId="0" borderId="2" xfId="0" applyFont="1" applyBorder="1" applyAlignment="1">
      <alignment horizontal="right"/>
    </xf>
    <xf numFmtId="0" fontId="29" fillId="0" borderId="0" xfId="0" applyFont="1" applyFill="1" applyBorder="1"/>
    <xf numFmtId="0" fontId="23" fillId="0" borderId="0" xfId="12" applyFont="1" applyBorder="1"/>
    <xf numFmtId="0" fontId="10" fillId="0" borderId="2" xfId="0" applyFont="1" applyBorder="1" applyAlignment="1">
      <alignment horizontal="left" wrapText="1"/>
    </xf>
    <xf numFmtId="3" fontId="21" fillId="0" borderId="0" xfId="0" applyNumberFormat="1" applyFont="1" applyFill="1" applyBorder="1"/>
    <xf numFmtId="0" fontId="30" fillId="0" borderId="0" xfId="0" applyFont="1" applyFill="1"/>
    <xf numFmtId="0" fontId="0" fillId="0" borderId="4" xfId="0" applyBorder="1" applyAlignment="1">
      <alignment wrapText="1"/>
    </xf>
    <xf numFmtId="165" fontId="0" fillId="4" borderId="4" xfId="0" applyNumberFormat="1" applyFont="1" applyFill="1" applyBorder="1"/>
    <xf numFmtId="0" fontId="0" fillId="0" borderId="0" xfId="0" applyBorder="1" applyAlignment="1">
      <alignment wrapText="1"/>
    </xf>
    <xf numFmtId="165" fontId="0" fillId="4" borderId="0" xfId="0" applyNumberFormat="1" applyFont="1" applyFill="1" applyBorder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wrapText="1"/>
    </xf>
    <xf numFmtId="165" fontId="0" fillId="4" borderId="3" xfId="0" applyNumberFormat="1" applyFont="1" applyFill="1" applyBorder="1"/>
    <xf numFmtId="0" fontId="30" fillId="0" borderId="0" xfId="0" applyFont="1" applyBorder="1"/>
    <xf numFmtId="0" fontId="31" fillId="0" borderId="3" xfId="0" applyFont="1" applyBorder="1"/>
    <xf numFmtId="0" fontId="30" fillId="0" borderId="3" xfId="0" applyFont="1" applyBorder="1"/>
    <xf numFmtId="0" fontId="30" fillId="0" borderId="0" xfId="0" applyFont="1"/>
    <xf numFmtId="0" fontId="31" fillId="0" borderId="0" xfId="0" applyFont="1"/>
    <xf numFmtId="10" fontId="0" fillId="4" borderId="4" xfId="0" applyNumberFormat="1" applyFont="1" applyFill="1" applyBorder="1"/>
    <xf numFmtId="10" fontId="0" fillId="4" borderId="3" xfId="0" applyNumberFormat="1" applyFont="1" applyFill="1" applyBorder="1"/>
    <xf numFmtId="49" fontId="32" fillId="0" borderId="0" xfId="0" applyNumberFormat="1" applyFont="1" applyBorder="1" applyAlignment="1">
      <alignment horizontal="left"/>
    </xf>
    <xf numFmtId="0" fontId="11" fillId="0" borderId="2" xfId="0" applyFont="1" applyBorder="1"/>
    <xf numFmtId="169" fontId="33" fillId="4" borderId="2" xfId="19" applyNumberFormat="1" applyFont="1" applyFill="1" applyBorder="1"/>
    <xf numFmtId="169" fontId="33" fillId="0" borderId="2" xfId="19" applyNumberFormat="1" applyFont="1" applyFill="1" applyBorder="1"/>
    <xf numFmtId="49" fontId="1" fillId="0" borderId="0" xfId="0" applyNumberFormat="1" applyFont="1"/>
    <xf numFmtId="3" fontId="11" fillId="4" borderId="0" xfId="19" applyNumberFormat="1" applyFont="1" applyFill="1" applyBorder="1"/>
    <xf numFmtId="3" fontId="11" fillId="0" borderId="0" xfId="19" applyNumberFormat="1" applyFont="1" applyFill="1" applyBorder="1"/>
    <xf numFmtId="49" fontId="1" fillId="0" borderId="3" xfId="0" applyNumberFormat="1" applyFont="1" applyBorder="1"/>
    <xf numFmtId="3" fontId="11" fillId="4" borderId="3" xfId="19" applyNumberFormat="1" applyFont="1" applyFill="1" applyBorder="1"/>
    <xf numFmtId="3" fontId="11" fillId="0" borderId="3" xfId="19" applyNumberFormat="1" applyFont="1" applyFill="1" applyBorder="1"/>
    <xf numFmtId="3" fontId="11" fillId="4" borderId="0" xfId="0" applyNumberFormat="1" applyFont="1" applyFill="1"/>
    <xf numFmtId="3" fontId="11" fillId="0" borderId="0" xfId="0" applyNumberFormat="1" applyFont="1" applyFill="1"/>
    <xf numFmtId="49" fontId="1" fillId="0" borderId="0" xfId="0" applyNumberFormat="1" applyFont="1" applyAlignment="1">
      <alignment wrapText="1"/>
    </xf>
    <xf numFmtId="49" fontId="1" fillId="0" borderId="2" xfId="0" applyNumberFormat="1" applyFont="1" applyBorder="1"/>
    <xf numFmtId="3" fontId="11" fillId="4" borderId="2" xfId="19" applyNumberFormat="1" applyFont="1" applyFill="1" applyBorder="1"/>
    <xf numFmtId="3" fontId="11" fillId="0" borderId="2" xfId="19" applyNumberFormat="1" applyFont="1" applyFill="1" applyBorder="1"/>
    <xf numFmtId="49" fontId="34" fillId="0" borderId="3" xfId="0" applyNumberFormat="1" applyFont="1" applyBorder="1"/>
    <xf numFmtId="3" fontId="35" fillId="4" borderId="2" xfId="19" applyNumberFormat="1" applyFont="1" applyFill="1" applyBorder="1"/>
    <xf numFmtId="3" fontId="35" fillId="0" borderId="2" xfId="19" applyNumberFormat="1" applyFont="1" applyFill="1" applyBorder="1"/>
    <xf numFmtId="49" fontId="36" fillId="0" borderId="0" xfId="0" applyNumberFormat="1" applyFont="1" applyBorder="1" applyAlignment="1">
      <alignment horizontal="left"/>
    </xf>
    <xf numFmtId="3" fontId="11" fillId="0" borderId="0" xfId="0" applyNumberFormat="1" applyFont="1" applyFill="1" applyBorder="1"/>
    <xf numFmtId="0" fontId="11" fillId="0" borderId="0" xfId="0" applyFont="1" applyFill="1" applyBorder="1"/>
    <xf numFmtId="49" fontId="32" fillId="0" borderId="3" xfId="0" applyNumberFormat="1" applyFont="1" applyBorder="1" applyAlignment="1">
      <alignment horizontal="left"/>
    </xf>
    <xf numFmtId="3" fontId="33" fillId="4" borderId="3" xfId="0" applyNumberFormat="1" applyFont="1" applyFill="1" applyBorder="1"/>
    <xf numFmtId="0" fontId="33" fillId="0" borderId="3" xfId="0" applyFont="1" applyFill="1" applyBorder="1"/>
    <xf numFmtId="0" fontId="8" fillId="0" borderId="0" xfId="0" applyFont="1" applyFill="1" applyBorder="1"/>
    <xf numFmtId="0" fontId="11" fillId="0" borderId="3" xfId="0" applyFont="1" applyFill="1" applyBorder="1"/>
    <xf numFmtId="49" fontId="1" fillId="0" borderId="0" xfId="0" applyNumberFormat="1" applyFont="1" applyFill="1"/>
    <xf numFmtId="0" fontId="35" fillId="0" borderId="3" xfId="0" applyFont="1" applyFill="1" applyBorder="1"/>
    <xf numFmtId="3" fontId="35" fillId="4" borderId="3" xfId="19" applyNumberFormat="1" applyFont="1" applyFill="1" applyBorder="1"/>
    <xf numFmtId="3" fontId="35" fillId="0" borderId="3" xfId="19" applyNumberFormat="1" applyFont="1" applyFill="1" applyBorder="1"/>
    <xf numFmtId="0" fontId="34" fillId="0" borderId="2" xfId="0" applyFont="1" applyBorder="1"/>
    <xf numFmtId="0" fontId="1" fillId="0" borderId="0" xfId="0" applyFont="1" applyBorder="1"/>
    <xf numFmtId="49" fontId="1" fillId="0" borderId="2" xfId="0" applyNumberFormat="1" applyFont="1" applyFill="1" applyBorder="1"/>
    <xf numFmtId="0" fontId="34" fillId="0" borderId="2" xfId="0" applyFont="1" applyBorder="1" applyAlignment="1">
      <alignment wrapText="1"/>
    </xf>
    <xf numFmtId="0" fontId="11" fillId="0" borderId="0" xfId="0" applyFont="1"/>
    <xf numFmtId="3" fontId="33" fillId="4" borderId="0" xfId="0" applyNumberFormat="1" applyFont="1" applyFill="1" applyBorder="1"/>
    <xf numFmtId="0" fontId="33" fillId="0" borderId="0" xfId="0" applyFont="1" applyFill="1" applyBorder="1"/>
    <xf numFmtId="49" fontId="1" fillId="0" borderId="4" xfId="0" applyNumberFormat="1" applyFont="1" applyBorder="1"/>
    <xf numFmtId="170" fontId="11" fillId="4" borderId="4" xfId="18" applyNumberFormat="1" applyFont="1" applyFill="1" applyBorder="1"/>
    <xf numFmtId="170" fontId="11" fillId="0" borderId="4" xfId="18" applyNumberFormat="1" applyFont="1" applyFill="1" applyBorder="1"/>
    <xf numFmtId="49" fontId="1" fillId="0" borderId="0" xfId="0" applyNumberFormat="1" applyFont="1" applyBorder="1"/>
    <xf numFmtId="170" fontId="11" fillId="4" borderId="0" xfId="18" applyNumberFormat="1" applyFont="1" applyFill="1" applyBorder="1"/>
    <xf numFmtId="170" fontId="11" fillId="0" borderId="0" xfId="18" applyNumberFormat="1" applyFont="1" applyFill="1" applyBorder="1"/>
    <xf numFmtId="170" fontId="11" fillId="4" borderId="3" xfId="18" applyNumberFormat="1" applyFont="1" applyFill="1" applyBorder="1"/>
    <xf numFmtId="170" fontId="11" fillId="0" borderId="3" xfId="18" applyNumberFormat="1" applyFont="1" applyFill="1" applyBorder="1"/>
    <xf numFmtId="166" fontId="12" fillId="6" borderId="2" xfId="0" applyNumberFormat="1" applyFont="1" applyFill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3" fontId="20" fillId="6" borderId="2" xfId="19" applyNumberFormat="1" applyFont="1" applyFill="1" applyBorder="1" applyAlignment="1"/>
    <xf numFmtId="166" fontId="20" fillId="6" borderId="2" xfId="0" applyNumberFormat="1" applyFont="1" applyFill="1" applyBorder="1" applyAlignment="1"/>
    <xf numFmtId="166" fontId="20" fillId="6" borderId="2" xfId="19" applyNumberFormat="1" applyFont="1" applyFill="1" applyBorder="1" applyAlignment="1"/>
    <xf numFmtId="3" fontId="0" fillId="0" borderId="2" xfId="19" applyNumberFormat="1" applyFont="1" applyBorder="1" applyAlignment="1"/>
    <xf numFmtId="166" fontId="0" fillId="0" borderId="2" xfId="0" applyNumberFormat="1" applyBorder="1" applyAlignment="1"/>
    <xf numFmtId="166" fontId="0" fillId="0" borderId="2" xfId="19" applyNumberFormat="1" applyFont="1" applyBorder="1" applyAlignment="1"/>
    <xf numFmtId="0" fontId="6" fillId="0" borderId="0" xfId="2" applyAlignment="1"/>
    <xf numFmtId="166" fontId="12" fillId="6" borderId="2" xfId="2" applyNumberFormat="1" applyFont="1" applyFill="1" applyBorder="1" applyAlignment="1">
      <alignment horizontal="right"/>
    </xf>
    <xf numFmtId="3" fontId="12" fillId="0" borderId="2" xfId="2" applyNumberFormat="1" applyFont="1" applyBorder="1" applyAlignment="1">
      <alignment horizontal="right"/>
    </xf>
    <xf numFmtId="166" fontId="12" fillId="0" borderId="2" xfId="2" applyNumberFormat="1" applyFont="1" applyBorder="1" applyAlignment="1">
      <alignment horizontal="right"/>
    </xf>
    <xf numFmtId="3" fontId="20" fillId="6" borderId="2" xfId="20" applyNumberFormat="1" applyFont="1" applyFill="1" applyBorder="1" applyAlignment="1"/>
    <xf numFmtId="166" fontId="20" fillId="6" borderId="2" xfId="2" applyNumberFormat="1" applyFont="1" applyFill="1" applyBorder="1" applyAlignment="1"/>
    <xf numFmtId="166" fontId="20" fillId="6" borderId="2" xfId="20" applyNumberFormat="1" applyFont="1" applyFill="1" applyBorder="1" applyAlignment="1"/>
    <xf numFmtId="3" fontId="0" fillId="0" borderId="2" xfId="20" applyNumberFormat="1" applyFont="1" applyBorder="1" applyAlignment="1"/>
    <xf numFmtId="166" fontId="6" fillId="0" borderId="2" xfId="2" applyNumberFormat="1" applyBorder="1" applyAlignment="1"/>
    <xf numFmtId="166" fontId="0" fillId="0" borderId="2" xfId="20" applyNumberFormat="1" applyFont="1" applyBorder="1" applyAlignment="1"/>
    <xf numFmtId="43" fontId="6" fillId="6" borderId="4" xfId="20" applyFont="1" applyFill="1" applyBorder="1" applyAlignment="1">
      <alignment vertical="center"/>
    </xf>
    <xf numFmtId="43" fontId="0" fillId="3" borderId="4" xfId="20" applyFont="1" applyFill="1" applyBorder="1" applyAlignment="1">
      <alignment vertical="center"/>
    </xf>
    <xf numFmtId="43" fontId="6" fillId="6" borderId="0" xfId="20" applyFont="1" applyFill="1" applyBorder="1" applyAlignment="1">
      <alignment vertical="center"/>
    </xf>
    <xf numFmtId="43" fontId="6" fillId="6" borderId="0" xfId="20" applyFont="1" applyFill="1" applyBorder="1" applyAlignment="1">
      <alignment horizontal="right" vertical="center"/>
    </xf>
    <xf numFmtId="43" fontId="0" fillId="3" borderId="0" xfId="20" applyFont="1" applyFill="1" applyBorder="1" applyAlignment="1">
      <alignment vertical="center"/>
    </xf>
    <xf numFmtId="43" fontId="20" fillId="6" borderId="2" xfId="20" applyFont="1" applyFill="1" applyBorder="1" applyAlignment="1">
      <alignment vertical="center"/>
    </xf>
    <xf numFmtId="43" fontId="20" fillId="3" borderId="2" xfId="20" applyFont="1" applyFill="1" applyBorder="1" applyAlignment="1">
      <alignment vertical="center"/>
    </xf>
    <xf numFmtId="43" fontId="0" fillId="0" borderId="0" xfId="20" applyFont="1"/>
    <xf numFmtId="171" fontId="20" fillId="6" borderId="4" xfId="20" applyNumberFormat="1" applyFont="1" applyFill="1" applyBorder="1"/>
    <xf numFmtId="171" fontId="0" fillId="0" borderId="4" xfId="20" applyNumberFormat="1" applyFont="1" applyBorder="1"/>
    <xf numFmtId="171" fontId="20" fillId="6" borderId="3" xfId="20" applyNumberFormat="1" applyFont="1" applyFill="1" applyBorder="1"/>
    <xf numFmtId="171" fontId="0" fillId="0" borderId="3" xfId="20" applyNumberFormat="1" applyFont="1" applyBorder="1"/>
    <xf numFmtId="0" fontId="12" fillId="0" borderId="2" xfId="2" applyFont="1" applyBorder="1" applyAlignment="1">
      <alignment horizontal="center" vertical="center"/>
    </xf>
    <xf numFmtId="41" fontId="6" fillId="0" borderId="4" xfId="2" applyNumberFormat="1" applyFont="1" applyBorder="1"/>
    <xf numFmtId="41" fontId="6" fillId="0" borderId="0" xfId="2" applyNumberFormat="1" applyFont="1" applyBorder="1"/>
    <xf numFmtId="41" fontId="6" fillId="0" borderId="3" xfId="2" applyNumberFormat="1" applyFont="1" applyBorder="1"/>
    <xf numFmtId="41" fontId="6" fillId="0" borderId="2" xfId="2" applyNumberFormat="1" applyFont="1" applyBorder="1"/>
    <xf numFmtId="0" fontId="37" fillId="0" borderId="0" xfId="2" applyFont="1"/>
    <xf numFmtId="0" fontId="10" fillId="3" borderId="2" xfId="0" applyFont="1" applyFill="1" applyBorder="1" applyAlignment="1">
      <alignment horizontal="right" vertical="center" wrapText="1"/>
    </xf>
    <xf numFmtId="0" fontId="0" fillId="0" borderId="4" xfId="0" applyBorder="1"/>
    <xf numFmtId="3" fontId="0" fillId="0" borderId="4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38" fillId="0" borderId="2" xfId="12" applyFont="1" applyBorder="1"/>
    <xf numFmtId="0" fontId="38" fillId="0" borderId="2" xfId="12" applyFont="1" applyBorder="1" applyAlignment="1">
      <alignment horizontal="right"/>
    </xf>
    <xf numFmtId="0" fontId="26" fillId="0" borderId="4" xfId="12" applyNumberFormat="1" applyFont="1" applyBorder="1"/>
    <xf numFmtId="3" fontId="26" fillId="0" borderId="4" xfId="21" applyNumberFormat="1" applyFont="1" applyBorder="1"/>
    <xf numFmtId="0" fontId="26" fillId="0" borderId="0" xfId="12" applyNumberFormat="1" applyFont="1" applyBorder="1"/>
    <xf numFmtId="3" fontId="26" fillId="0" borderId="0" xfId="21" applyNumberFormat="1" applyFont="1" applyBorder="1"/>
    <xf numFmtId="0" fontId="26" fillId="0" borderId="3" xfId="12" applyNumberFormat="1" applyFont="1" applyBorder="1"/>
    <xf numFmtId="3" fontId="26" fillId="0" borderId="3" xfId="21" applyNumberFormat="1" applyFont="1" applyBorder="1"/>
    <xf numFmtId="167" fontId="26" fillId="0" borderId="0" xfId="21" applyNumberFormat="1" applyFont="1" applyBorder="1"/>
    <xf numFmtId="3" fontId="26" fillId="0" borderId="4" xfId="12" applyNumberFormat="1" applyFont="1" applyBorder="1"/>
    <xf numFmtId="3" fontId="26" fillId="0" borderId="3" xfId="12" applyNumberFormat="1" applyFont="1" applyBorder="1"/>
    <xf numFmtId="0" fontId="26" fillId="0" borderId="2" xfId="12" applyNumberFormat="1" applyFont="1" applyBorder="1"/>
    <xf numFmtId="3" fontId="26" fillId="0" borderId="2" xfId="12" applyNumberFormat="1" applyFont="1" applyBorder="1"/>
    <xf numFmtId="0" fontId="40" fillId="0" borderId="2" xfId="14" applyFont="1" applyBorder="1">
      <alignment vertical="top"/>
    </xf>
    <xf numFmtId="0" fontId="40" fillId="0" borderId="2" xfId="14" applyFont="1" applyBorder="1" applyAlignment="1">
      <alignment horizontal="right" vertical="top"/>
    </xf>
    <xf numFmtId="0" fontId="41" fillId="0" borderId="4" xfId="14" applyNumberFormat="1" applyFont="1" applyBorder="1">
      <alignment vertical="top"/>
    </xf>
    <xf numFmtId="3" fontId="41" fillId="0" borderId="4" xfId="14" applyNumberFormat="1" applyFont="1" applyBorder="1">
      <alignment vertical="top"/>
    </xf>
    <xf numFmtId="0" fontId="41" fillId="0" borderId="0" xfId="14" applyNumberFormat="1" applyFont="1" applyBorder="1">
      <alignment vertical="top"/>
    </xf>
    <xf numFmtId="3" fontId="41" fillId="0" borderId="0" xfId="14" applyNumberFormat="1" applyFont="1" applyBorder="1">
      <alignment vertical="top"/>
    </xf>
    <xf numFmtId="0" fontId="41" fillId="0" borderId="2" xfId="14" applyNumberFormat="1" applyFont="1" applyBorder="1">
      <alignment vertical="top"/>
    </xf>
    <xf numFmtId="3" fontId="41" fillId="0" borderId="2" xfId="14" applyNumberFormat="1" applyFont="1" applyBorder="1">
      <alignment vertical="top"/>
    </xf>
    <xf numFmtId="0" fontId="10" fillId="0" borderId="0" xfId="0" applyFont="1" applyAlignment="1">
      <alignment horizontal="right"/>
    </xf>
    <xf numFmtId="3" fontId="20" fillId="0" borderId="3" xfId="0" applyNumberFormat="1" applyFont="1" applyFill="1" applyBorder="1" applyAlignment="1"/>
    <xf numFmtId="3" fontId="20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2" fillId="5" borderId="1" xfId="1" applyFont="1" applyFill="1" applyBorder="1" applyAlignment="1">
      <alignment horizontal="center"/>
    </xf>
    <xf numFmtId="3" fontId="20" fillId="0" borderId="3" xfId="0" applyNumberFormat="1" applyFont="1" applyFill="1" applyBorder="1"/>
    <xf numFmtId="49" fontId="0" fillId="0" borderId="2" xfId="0" applyNumberFormat="1" applyFont="1" applyBorder="1" applyAlignment="1">
      <alignment horizontal="left" wrapText="1"/>
    </xf>
    <xf numFmtId="3" fontId="21" fillId="0" borderId="4" xfId="0" applyNumberFormat="1" applyFont="1" applyFill="1" applyBorder="1"/>
    <xf numFmtId="0" fontId="19" fillId="0" borderId="0" xfId="4" applyFont="1"/>
    <xf numFmtId="49" fontId="0" fillId="0" borderId="4" xfId="0" applyNumberFormat="1" applyFont="1" applyBorder="1" applyAlignment="1">
      <alignment horizontal="left" wrapText="1"/>
    </xf>
    <xf numFmtId="49" fontId="0" fillId="0" borderId="3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3" fontId="9" fillId="0" borderId="0" xfId="0" applyNumberFormat="1" applyFont="1" applyFill="1" applyBorder="1" applyAlignment="1">
      <alignment horizontal="center"/>
    </xf>
    <xf numFmtId="0" fontId="19" fillId="0" borderId="0" xfId="4" applyFont="1" applyAlignment="1"/>
    <xf numFmtId="0" fontId="10" fillId="0" borderId="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6" borderId="4" xfId="2" applyFont="1" applyFill="1" applyBorder="1" applyAlignment="1">
      <alignment horizontal="center"/>
    </xf>
    <xf numFmtId="0" fontId="28" fillId="0" borderId="4" xfId="2" applyFont="1" applyBorder="1" applyAlignment="1">
      <alignment horizontal="right" wrapText="1"/>
    </xf>
    <xf numFmtId="0" fontId="28" fillId="0" borderId="3" xfId="2" applyFont="1" applyBorder="1" applyAlignment="1">
      <alignment horizontal="right" wrapText="1"/>
    </xf>
    <xf numFmtId="0" fontId="37" fillId="0" borderId="0" xfId="2" applyFont="1" applyAlignment="1">
      <alignment horizontal="left"/>
    </xf>
    <xf numFmtId="0" fontId="12" fillId="0" borderId="2" xfId="2" applyFont="1" applyBorder="1" applyAlignment="1">
      <alignment horizontal="center" wrapText="1"/>
    </xf>
    <xf numFmtId="0" fontId="28" fillId="0" borderId="4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9" fillId="0" borderId="0" xfId="4" applyFont="1" applyBorder="1"/>
    <xf numFmtId="0" fontId="39" fillId="0" borderId="0" xfId="14" applyFont="1" applyBorder="1" applyAlignment="1">
      <alignment horizontal="left" vertical="top"/>
    </xf>
    <xf numFmtId="49" fontId="36" fillId="0" borderId="3" xfId="12" applyNumberFormat="1" applyFont="1" applyFill="1" applyBorder="1" applyAlignment="1">
      <alignment horizontal="left" wrapText="1"/>
    </xf>
  </cellXfs>
  <cellStyles count="22">
    <cellStyle name="Hyperkobling" xfId="4" builtinId="8" customBuiltin="1"/>
    <cellStyle name="Komma 10" xfId="20"/>
    <cellStyle name="Komma 11" xfId="21"/>
    <cellStyle name="Komma 2" xfId="6"/>
    <cellStyle name="Komma 2 2" xfId="7"/>
    <cellStyle name="Komma 2 3" xfId="9"/>
    <cellStyle name="Komma 3" xfId="8"/>
    <cellStyle name="Komma 4" xfId="11"/>
    <cellStyle name="Komma 5" xfId="13"/>
    <cellStyle name="Komma 6" xfId="15"/>
    <cellStyle name="Komma 7" xfId="16"/>
    <cellStyle name="Komma 8" xfId="17"/>
    <cellStyle name="Komma 9" xfId="19"/>
    <cellStyle name="Normal" xfId="0" builtinId="0"/>
    <cellStyle name="Normal 2" xfId="2"/>
    <cellStyle name="Normal 2 2" xfId="14"/>
    <cellStyle name="Normal 3" xfId="12"/>
    <cellStyle name="Normal 4" xfId="1"/>
    <cellStyle name="Normal 65" xfId="10"/>
    <cellStyle name="Prosent" xfId="18" builtinId="5"/>
    <cellStyle name="Prosent 2" xfId="5"/>
    <cellStyle name="Standard 3" xfId="3"/>
  </cellStyles>
  <dxfs count="0"/>
  <tableStyles count="0" defaultTableStyle="TableStyleMedium2" defaultPivotStyle="PivotStyleLight16"/>
  <colors>
    <mruColors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Q4Kons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C15"/>
  <sheetViews>
    <sheetView showGridLines="0" tabSelected="1" workbookViewId="0">
      <selection sqref="A1:C1"/>
    </sheetView>
  </sheetViews>
  <sheetFormatPr baseColWidth="10" defaultRowHeight="15" x14ac:dyDescent="0.25"/>
  <cols>
    <col min="2" max="2" width="75.85546875" customWidth="1"/>
    <col min="3" max="3" width="12.85546875" customWidth="1"/>
  </cols>
  <sheetData>
    <row r="1" spans="1:3" ht="23.25" x14ac:dyDescent="0.35">
      <c r="A1" s="335" t="s">
        <v>363</v>
      </c>
      <c r="B1" s="335"/>
      <c r="C1" s="335"/>
    </row>
    <row r="2" spans="1:3" x14ac:dyDescent="0.25">
      <c r="A2" s="76" t="s">
        <v>86</v>
      </c>
      <c r="B2" s="77" t="s">
        <v>0</v>
      </c>
      <c r="C2" s="78"/>
    </row>
    <row r="3" spans="1:3" x14ac:dyDescent="0.25">
      <c r="A3" s="72">
        <v>1</v>
      </c>
      <c r="B3" s="73" t="s">
        <v>365</v>
      </c>
      <c r="C3" s="2"/>
    </row>
    <row r="4" spans="1:3" x14ac:dyDescent="0.25">
      <c r="A4" s="74">
        <v>2</v>
      </c>
      <c r="B4" s="75" t="s">
        <v>362</v>
      </c>
      <c r="C4" s="4"/>
    </row>
    <row r="5" spans="1:3" x14ac:dyDescent="0.25">
      <c r="A5" s="72">
        <v>3</v>
      </c>
      <c r="B5" s="73" t="s">
        <v>366</v>
      </c>
      <c r="C5" s="1"/>
    </row>
    <row r="6" spans="1:3" x14ac:dyDescent="0.25">
      <c r="A6" s="74">
        <v>4</v>
      </c>
      <c r="B6" s="75" t="s">
        <v>367</v>
      </c>
      <c r="C6" s="3"/>
    </row>
    <row r="7" spans="1:3" x14ac:dyDescent="0.25">
      <c r="A7" s="72">
        <v>5</v>
      </c>
      <c r="B7" s="73" t="s">
        <v>368</v>
      </c>
      <c r="C7" s="1"/>
    </row>
    <row r="8" spans="1:3" x14ac:dyDescent="0.25">
      <c r="A8" s="74">
        <v>6</v>
      </c>
      <c r="B8" s="75" t="s">
        <v>369</v>
      </c>
      <c r="C8" s="3"/>
    </row>
    <row r="9" spans="1:3" x14ac:dyDescent="0.25">
      <c r="A9" s="72">
        <v>7</v>
      </c>
      <c r="B9" s="73" t="s">
        <v>364</v>
      </c>
      <c r="C9" s="1"/>
    </row>
    <row r="10" spans="1:3" x14ac:dyDescent="0.25">
      <c r="A10" s="74">
        <v>8</v>
      </c>
      <c r="B10" s="75" t="s">
        <v>370</v>
      </c>
      <c r="C10" s="3"/>
    </row>
    <row r="11" spans="1:3" x14ac:dyDescent="0.25">
      <c r="A11" s="72">
        <v>9</v>
      </c>
      <c r="B11" s="73" t="s">
        <v>371</v>
      </c>
      <c r="C11" s="1"/>
    </row>
    <row r="12" spans="1:3" x14ac:dyDescent="0.25">
      <c r="A12" s="74">
        <v>10</v>
      </c>
      <c r="B12" s="75" t="s">
        <v>100</v>
      </c>
      <c r="C12" s="3"/>
    </row>
    <row r="13" spans="1:3" x14ac:dyDescent="0.25">
      <c r="A13" s="72">
        <v>11</v>
      </c>
      <c r="B13" s="73" t="s">
        <v>101</v>
      </c>
      <c r="C13" s="1"/>
    </row>
    <row r="14" spans="1:3" x14ac:dyDescent="0.25">
      <c r="A14" s="74"/>
      <c r="B14" s="75"/>
      <c r="C14" s="3"/>
    </row>
    <row r="15" spans="1:3" x14ac:dyDescent="0.25">
      <c r="A15" s="72"/>
      <c r="B15" s="73"/>
      <c r="C15" s="1"/>
    </row>
  </sheetData>
  <mergeCells count="1">
    <mergeCell ref="A1:C1"/>
  </mergeCells>
  <hyperlinks>
    <hyperlink ref="B3" location="1!A1" display="Kapitaldekning"/>
    <hyperlink ref="A3" location="1!A1" display="1"/>
    <hyperlink ref="B4" location="2!A1" display="Kapitaldekning Møre Boligkreditt"/>
    <hyperlink ref="A4" location="2!A1" display="2"/>
    <hyperlink ref="B5" location="3!A1" display="Risikoparametere, foretak"/>
    <hyperlink ref="A5" location="3!A1" display="3"/>
    <hyperlink ref="B6" location="4!A1" display="Risikoparametere, massemarked"/>
    <hyperlink ref="A6" location="4!A1" display="4"/>
    <hyperlink ref="B7" location="5!A1" display="Bruk av sikkerheter"/>
    <hyperlink ref="A7" location="5!A1" display="5"/>
    <hyperlink ref="B8" location="6!A1" display="Forventede og erfarte risikoparametere"/>
    <hyperlink ref="A8" location="6!A1" display="6"/>
    <hyperlink ref="B9" location="7!A1" display="Standardmetoden"/>
    <hyperlink ref="A9" location="7!A1" display="7"/>
    <hyperlink ref="B10" location="8!A1" display="Eksponeringsfordeling"/>
    <hyperlink ref="A10" location="8!A1" display="8"/>
    <hyperlink ref="B11" location="9!A1" display="Tap og nedskrivninger"/>
    <hyperlink ref="A11" location="9!A1" display="9"/>
    <hyperlink ref="B12" location="10!A1" display="Markedsrisiko"/>
    <hyperlink ref="A12" location="10!A1" display="10"/>
    <hyperlink ref="B13" location="11!A1" display="Likviditetsrisiko"/>
    <hyperlink ref="A13" location="11!A1" display="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zoomScale="85" zoomScaleNormal="85" workbookViewId="0"/>
  </sheetViews>
  <sheetFormatPr baseColWidth="10" defaultRowHeight="15" x14ac:dyDescent="0.25"/>
  <cols>
    <col min="1" max="1" width="3" customWidth="1"/>
    <col min="2" max="2" width="73.5703125" bestFit="1" customWidth="1"/>
    <col min="3" max="3" width="29.42578125" customWidth="1"/>
    <col min="4" max="4" width="17.42578125" customWidth="1"/>
  </cols>
  <sheetData>
    <row r="1" spans="1:8" ht="6" customHeight="1" x14ac:dyDescent="0.25"/>
    <row r="2" spans="1:8" x14ac:dyDescent="0.25">
      <c r="A2" s="339" t="s">
        <v>85</v>
      </c>
      <c r="B2" s="339"/>
      <c r="C2" s="339"/>
      <c r="D2" s="339"/>
    </row>
    <row r="4" spans="1:8" ht="15.75" x14ac:dyDescent="0.25">
      <c r="B4" s="109" t="s">
        <v>99</v>
      </c>
    </row>
    <row r="6" spans="1:8" x14ac:dyDescent="0.25">
      <c r="B6" s="19" t="s">
        <v>18</v>
      </c>
    </row>
    <row r="7" spans="1:8" x14ac:dyDescent="0.25">
      <c r="B7" s="58"/>
      <c r="C7" s="360">
        <v>2015</v>
      </c>
      <c r="D7" s="360"/>
      <c r="E7" s="360"/>
      <c r="F7" s="342">
        <v>2014</v>
      </c>
      <c r="G7" s="342"/>
      <c r="H7" s="342"/>
    </row>
    <row r="8" spans="1:8" x14ac:dyDescent="0.25">
      <c r="B8" s="5" t="s">
        <v>19</v>
      </c>
      <c r="C8" s="25" t="s">
        <v>20</v>
      </c>
      <c r="D8" s="25" t="s">
        <v>21</v>
      </c>
      <c r="E8" s="25" t="s">
        <v>22</v>
      </c>
      <c r="F8" s="6" t="s">
        <v>20</v>
      </c>
      <c r="G8" s="6" t="s">
        <v>21</v>
      </c>
      <c r="H8" s="6" t="s">
        <v>22</v>
      </c>
    </row>
    <row r="9" spans="1:8" x14ac:dyDescent="0.25">
      <c r="B9" s="7" t="s">
        <v>23</v>
      </c>
      <c r="C9" s="8">
        <v>434</v>
      </c>
      <c r="D9" s="26">
        <v>377</v>
      </c>
      <c r="E9" s="26">
        <v>57</v>
      </c>
      <c r="F9" s="23">
        <v>879</v>
      </c>
      <c r="G9" s="21">
        <v>695</v>
      </c>
      <c r="H9" s="21">
        <v>184</v>
      </c>
    </row>
    <row r="10" spans="1:8" x14ac:dyDescent="0.25">
      <c r="B10" s="7" t="s">
        <v>24</v>
      </c>
      <c r="C10" s="8">
        <v>49</v>
      </c>
      <c r="D10" s="26">
        <v>35</v>
      </c>
      <c r="E10" s="26">
        <v>14</v>
      </c>
      <c r="F10" s="23">
        <v>25</v>
      </c>
      <c r="G10" s="21">
        <v>21</v>
      </c>
      <c r="H10" s="21">
        <v>4</v>
      </c>
    </row>
    <row r="11" spans="1:8" x14ac:dyDescent="0.25">
      <c r="B11" s="7" t="s">
        <v>25</v>
      </c>
      <c r="C11" s="8">
        <v>22</v>
      </c>
      <c r="D11" s="26">
        <v>10</v>
      </c>
      <c r="E11" s="26">
        <v>12</v>
      </c>
      <c r="F11" s="23">
        <v>27</v>
      </c>
      <c r="G11" s="23">
        <v>5</v>
      </c>
      <c r="H11" s="23">
        <v>22</v>
      </c>
    </row>
    <row r="12" spans="1:8" x14ac:dyDescent="0.25">
      <c r="B12" s="7" t="s">
        <v>26</v>
      </c>
      <c r="C12" s="8">
        <v>23</v>
      </c>
      <c r="D12" s="26">
        <v>10</v>
      </c>
      <c r="E12" s="26">
        <v>13</v>
      </c>
      <c r="F12" s="23">
        <v>22</v>
      </c>
      <c r="G12" s="23">
        <v>13</v>
      </c>
      <c r="H12" s="23">
        <v>9</v>
      </c>
    </row>
    <row r="13" spans="1:8" x14ac:dyDescent="0.25">
      <c r="B13" s="27" t="s">
        <v>27</v>
      </c>
      <c r="C13" s="28">
        <v>26</v>
      </c>
      <c r="D13" s="26">
        <v>16</v>
      </c>
      <c r="E13" s="26">
        <v>10</v>
      </c>
      <c r="F13" s="22">
        <v>37</v>
      </c>
      <c r="G13" s="22">
        <v>29</v>
      </c>
      <c r="H13" s="22">
        <v>8</v>
      </c>
    </row>
    <row r="14" spans="1:8" x14ac:dyDescent="0.25">
      <c r="B14" s="17" t="s">
        <v>28</v>
      </c>
      <c r="C14" s="9">
        <v>554</v>
      </c>
      <c r="D14" s="9">
        <v>448</v>
      </c>
      <c r="E14" s="9">
        <v>106</v>
      </c>
      <c r="F14" s="18">
        <v>990</v>
      </c>
      <c r="G14" s="18">
        <v>763</v>
      </c>
      <c r="H14" s="18">
        <v>227</v>
      </c>
    </row>
    <row r="15" spans="1:8" x14ac:dyDescent="0.25">
      <c r="B15" s="29" t="s">
        <v>29</v>
      </c>
      <c r="C15" s="30">
        <v>74</v>
      </c>
      <c r="D15" s="31">
        <v>39</v>
      </c>
      <c r="E15" s="31">
        <v>35</v>
      </c>
      <c r="F15" s="32">
        <v>91</v>
      </c>
      <c r="G15" s="32">
        <v>47</v>
      </c>
      <c r="H15" s="32">
        <v>44</v>
      </c>
    </row>
    <row r="16" spans="1:8" x14ac:dyDescent="0.25">
      <c r="B16" s="33" t="s">
        <v>30</v>
      </c>
      <c r="C16" s="28">
        <v>480</v>
      </c>
      <c r="D16" s="28">
        <v>409</v>
      </c>
      <c r="E16" s="28">
        <v>71</v>
      </c>
      <c r="F16" s="22">
        <v>899</v>
      </c>
      <c r="G16" s="22">
        <v>716</v>
      </c>
      <c r="H16" s="22">
        <v>183</v>
      </c>
    </row>
    <row r="18" spans="2:4" x14ac:dyDescent="0.25">
      <c r="B18" s="19" t="s">
        <v>31</v>
      </c>
    </row>
    <row r="19" spans="2:4" x14ac:dyDescent="0.25">
      <c r="B19" s="14"/>
      <c r="C19" s="93">
        <v>2015</v>
      </c>
      <c r="D19" s="14">
        <v>2014</v>
      </c>
    </row>
    <row r="20" spans="2:4" x14ac:dyDescent="0.25">
      <c r="B20" t="s">
        <v>32</v>
      </c>
      <c r="C20" s="94">
        <v>141</v>
      </c>
      <c r="D20" s="15">
        <v>166</v>
      </c>
    </row>
    <row r="21" spans="2:4" x14ac:dyDescent="0.25">
      <c r="B21" t="s">
        <v>33</v>
      </c>
      <c r="C21" s="94">
        <v>13</v>
      </c>
      <c r="D21" s="15">
        <v>20</v>
      </c>
    </row>
    <row r="22" spans="2:4" x14ac:dyDescent="0.25">
      <c r="B22" t="s">
        <v>34</v>
      </c>
      <c r="C22" s="94">
        <v>9</v>
      </c>
      <c r="D22" s="15">
        <v>7</v>
      </c>
    </row>
    <row r="23" spans="2:4" x14ac:dyDescent="0.25">
      <c r="B23" t="s">
        <v>35</v>
      </c>
      <c r="C23" s="94">
        <v>22</v>
      </c>
      <c r="D23" s="15">
        <v>29</v>
      </c>
    </row>
    <row r="24" spans="2:4" x14ac:dyDescent="0.25">
      <c r="B24" t="s">
        <v>36</v>
      </c>
      <c r="C24" s="94">
        <v>80</v>
      </c>
      <c r="D24" s="15">
        <v>41</v>
      </c>
    </row>
    <row r="25" spans="2:4" x14ac:dyDescent="0.25">
      <c r="B25" s="17" t="s">
        <v>37</v>
      </c>
      <c r="C25" s="95">
        <v>79</v>
      </c>
      <c r="D25" s="24">
        <v>141</v>
      </c>
    </row>
    <row r="27" spans="2:4" x14ac:dyDescent="0.25">
      <c r="B27" s="19" t="s">
        <v>38</v>
      </c>
    </row>
    <row r="28" spans="2:4" x14ac:dyDescent="0.25">
      <c r="B28" s="14"/>
      <c r="C28" s="93">
        <v>2015</v>
      </c>
      <c r="D28" s="14">
        <v>2014</v>
      </c>
    </row>
    <row r="29" spans="2:4" x14ac:dyDescent="0.25">
      <c r="B29" t="s">
        <v>39</v>
      </c>
      <c r="C29" s="94">
        <v>166</v>
      </c>
      <c r="D29" s="15">
        <v>140</v>
      </c>
    </row>
    <row r="30" spans="2:4" x14ac:dyDescent="0.25">
      <c r="B30" t="s">
        <v>40</v>
      </c>
      <c r="C30" s="94">
        <v>96</v>
      </c>
      <c r="D30" s="15">
        <v>26</v>
      </c>
    </row>
    <row r="31" spans="2:4" x14ac:dyDescent="0.25">
      <c r="B31" s="17" t="s">
        <v>41</v>
      </c>
      <c r="C31" s="95">
        <v>262</v>
      </c>
      <c r="D31" s="24">
        <v>166</v>
      </c>
    </row>
    <row r="33" spans="2:5" x14ac:dyDescent="0.25">
      <c r="B33" s="19" t="s">
        <v>42</v>
      </c>
    </row>
    <row r="34" spans="2:5" x14ac:dyDescent="0.25">
      <c r="B34" s="14"/>
      <c r="C34" s="93">
        <v>2015</v>
      </c>
      <c r="D34" s="14">
        <v>2014</v>
      </c>
    </row>
    <row r="35" spans="2:5" x14ac:dyDescent="0.25">
      <c r="B35" t="s">
        <v>43</v>
      </c>
      <c r="C35" s="94">
        <v>2</v>
      </c>
      <c r="D35" s="34">
        <v>2</v>
      </c>
    </row>
    <row r="36" spans="2:5" x14ac:dyDescent="0.25">
      <c r="B36" t="s">
        <v>44</v>
      </c>
      <c r="C36" s="94">
        <v>0</v>
      </c>
      <c r="D36" s="34">
        <v>0</v>
      </c>
    </row>
    <row r="37" spans="2:5" x14ac:dyDescent="0.25">
      <c r="B37" t="s">
        <v>45</v>
      </c>
      <c r="C37" s="94">
        <v>2</v>
      </c>
      <c r="D37" s="34">
        <v>0</v>
      </c>
    </row>
    <row r="38" spans="2:5" x14ac:dyDescent="0.25">
      <c r="B38" s="17" t="s">
        <v>46</v>
      </c>
      <c r="C38" s="95">
        <v>0</v>
      </c>
      <c r="D38" s="35">
        <v>2</v>
      </c>
    </row>
    <row r="40" spans="2:5" x14ac:dyDescent="0.25">
      <c r="B40" s="19" t="s">
        <v>47</v>
      </c>
    </row>
    <row r="41" spans="2:5" ht="60" x14ac:dyDescent="0.25">
      <c r="B41" s="36" t="s">
        <v>48</v>
      </c>
      <c r="C41" s="305" t="s">
        <v>49</v>
      </c>
      <c r="D41" s="305" t="s">
        <v>50</v>
      </c>
      <c r="E41" s="305" t="s">
        <v>51</v>
      </c>
    </row>
    <row r="42" spans="2:5" x14ac:dyDescent="0.25">
      <c r="B42" s="7" t="s">
        <v>5</v>
      </c>
      <c r="C42" s="7">
        <v>3</v>
      </c>
      <c r="D42" s="7"/>
      <c r="E42" s="7">
        <v>0</v>
      </c>
    </row>
    <row r="43" spans="2:5" x14ac:dyDescent="0.25">
      <c r="B43" s="7" t="s">
        <v>6</v>
      </c>
      <c r="C43" s="7">
        <v>1</v>
      </c>
      <c r="D43" s="7"/>
      <c r="E43" s="7">
        <v>6</v>
      </c>
    </row>
    <row r="44" spans="2:5" x14ac:dyDescent="0.25">
      <c r="B44" s="7" t="s">
        <v>52</v>
      </c>
      <c r="C44" s="7">
        <v>21</v>
      </c>
      <c r="D44" s="7"/>
      <c r="E44" s="7">
        <v>21</v>
      </c>
    </row>
    <row r="45" spans="2:5" x14ac:dyDescent="0.25">
      <c r="B45" s="7" t="s">
        <v>7</v>
      </c>
      <c r="C45" s="7">
        <v>0</v>
      </c>
      <c r="D45" s="7"/>
      <c r="E45" s="7">
        <v>0</v>
      </c>
    </row>
    <row r="46" spans="2:5" x14ac:dyDescent="0.25">
      <c r="B46" s="7" t="s">
        <v>8</v>
      </c>
      <c r="C46" s="7">
        <v>6</v>
      </c>
      <c r="D46" s="7"/>
      <c r="E46" s="7">
        <v>3</v>
      </c>
    </row>
    <row r="47" spans="2:5" x14ac:dyDescent="0.25">
      <c r="B47" s="7" t="s">
        <v>9</v>
      </c>
      <c r="C47" s="7">
        <v>0</v>
      </c>
      <c r="D47" s="7"/>
      <c r="E47" s="7">
        <v>0</v>
      </c>
    </row>
    <row r="48" spans="2:5" x14ac:dyDescent="0.25">
      <c r="B48" s="7" t="s">
        <v>10</v>
      </c>
      <c r="C48" s="7">
        <v>30</v>
      </c>
      <c r="D48" s="7"/>
      <c r="E48" s="7">
        <v>6</v>
      </c>
    </row>
    <row r="49" spans="2:6" x14ac:dyDescent="0.25">
      <c r="B49" s="7" t="s">
        <v>11</v>
      </c>
      <c r="C49" s="7">
        <v>0</v>
      </c>
      <c r="D49" s="7"/>
      <c r="E49" s="7">
        <v>0</v>
      </c>
    </row>
    <row r="50" spans="2:6" x14ac:dyDescent="0.25">
      <c r="B50" s="7" t="s">
        <v>12</v>
      </c>
      <c r="C50" s="7">
        <v>5</v>
      </c>
      <c r="D50" s="7"/>
      <c r="E50" s="7">
        <v>0</v>
      </c>
    </row>
    <row r="51" spans="2:6" x14ac:dyDescent="0.25">
      <c r="B51" s="7" t="s">
        <v>13</v>
      </c>
      <c r="C51" s="7">
        <v>0</v>
      </c>
      <c r="D51" s="7"/>
      <c r="E51" s="7">
        <v>0</v>
      </c>
    </row>
    <row r="52" spans="2:6" x14ac:dyDescent="0.25">
      <c r="B52" s="7" t="s">
        <v>14</v>
      </c>
      <c r="C52" s="7">
        <v>0</v>
      </c>
      <c r="D52" s="7"/>
      <c r="E52" s="7">
        <v>0</v>
      </c>
    </row>
    <row r="53" spans="2:6" x14ac:dyDescent="0.25">
      <c r="B53" s="7" t="s">
        <v>15</v>
      </c>
      <c r="C53" s="7">
        <v>0</v>
      </c>
      <c r="D53" s="7"/>
      <c r="E53" s="7">
        <v>0</v>
      </c>
    </row>
    <row r="54" spans="2:6" x14ac:dyDescent="0.25">
      <c r="B54" s="306" t="s">
        <v>16</v>
      </c>
      <c r="C54" s="306">
        <v>66</v>
      </c>
      <c r="D54" s="306">
        <v>222</v>
      </c>
      <c r="E54" s="306">
        <v>36</v>
      </c>
    </row>
    <row r="55" spans="2:6" x14ac:dyDescent="0.25">
      <c r="B55" s="27" t="s">
        <v>17</v>
      </c>
      <c r="C55" s="27">
        <v>13</v>
      </c>
      <c r="D55" s="27">
        <v>40</v>
      </c>
      <c r="E55" s="27">
        <v>36</v>
      </c>
    </row>
    <row r="56" spans="2:6" x14ac:dyDescent="0.25">
      <c r="B56" s="17" t="s">
        <v>20</v>
      </c>
      <c r="C56" s="17">
        <v>79</v>
      </c>
      <c r="D56" s="17">
        <v>262</v>
      </c>
      <c r="E56" s="17">
        <v>72</v>
      </c>
    </row>
    <row r="59" spans="2:6" x14ac:dyDescent="0.25">
      <c r="B59" s="17"/>
      <c r="C59" s="342" t="s">
        <v>19</v>
      </c>
      <c r="D59" s="342"/>
      <c r="E59" s="342" t="s">
        <v>88</v>
      </c>
      <c r="F59" s="342"/>
    </row>
    <row r="60" spans="2:6" x14ac:dyDescent="0.25">
      <c r="B60" s="14" t="s">
        <v>53</v>
      </c>
      <c r="C60" s="12">
        <v>2014</v>
      </c>
      <c r="D60" s="37">
        <v>2015</v>
      </c>
      <c r="E60" s="12">
        <v>2014</v>
      </c>
      <c r="F60" s="37">
        <v>2015</v>
      </c>
    </row>
    <row r="61" spans="2:6" x14ac:dyDescent="0.25">
      <c r="B61" t="s">
        <v>54</v>
      </c>
      <c r="C61" s="15">
        <v>-25</v>
      </c>
      <c r="D61" s="38">
        <v>-60</v>
      </c>
      <c r="E61" s="15">
        <v>-25</v>
      </c>
      <c r="F61" s="38">
        <v>-60</v>
      </c>
    </row>
    <row r="62" spans="2:6" x14ac:dyDescent="0.25">
      <c r="B62" t="s">
        <v>55</v>
      </c>
      <c r="C62" s="15">
        <v>26</v>
      </c>
      <c r="D62" s="38">
        <v>96</v>
      </c>
      <c r="E62" s="15">
        <v>26</v>
      </c>
      <c r="F62" s="38">
        <v>93</v>
      </c>
    </row>
    <row r="63" spans="2:6" x14ac:dyDescent="0.25">
      <c r="B63" t="s">
        <v>56</v>
      </c>
      <c r="C63" s="15">
        <v>20</v>
      </c>
      <c r="D63" s="38">
        <v>13</v>
      </c>
      <c r="E63" s="15">
        <v>20</v>
      </c>
      <c r="F63" s="38">
        <v>13</v>
      </c>
    </row>
    <row r="64" spans="2:6" x14ac:dyDescent="0.25">
      <c r="B64" t="s">
        <v>57</v>
      </c>
      <c r="C64" s="15">
        <v>19</v>
      </c>
      <c r="D64" s="38">
        <v>13</v>
      </c>
      <c r="E64" s="15">
        <v>19</v>
      </c>
      <c r="F64" s="38">
        <v>13</v>
      </c>
    </row>
    <row r="65" spans="2:8" x14ac:dyDescent="0.25">
      <c r="B65" t="s">
        <v>58</v>
      </c>
      <c r="C65" s="15">
        <v>18</v>
      </c>
      <c r="D65" s="38">
        <v>12</v>
      </c>
      <c r="E65" s="15">
        <v>18</v>
      </c>
      <c r="F65" s="38">
        <v>12</v>
      </c>
    </row>
    <row r="66" spans="2:8" x14ac:dyDescent="0.25">
      <c r="B66" s="17" t="s">
        <v>59</v>
      </c>
      <c r="C66" s="18">
        <v>22</v>
      </c>
      <c r="D66" s="9">
        <v>50</v>
      </c>
      <c r="E66" s="18">
        <v>22</v>
      </c>
      <c r="F66" s="9">
        <v>47</v>
      </c>
    </row>
    <row r="68" spans="2:8" x14ac:dyDescent="0.25">
      <c r="B68" s="11"/>
    </row>
    <row r="69" spans="2:8" x14ac:dyDescent="0.25">
      <c r="B69" s="358" t="s">
        <v>103</v>
      </c>
      <c r="C69" s="358"/>
      <c r="D69" s="358"/>
      <c r="E69" s="104"/>
    </row>
    <row r="70" spans="2:8" x14ac:dyDescent="0.25">
      <c r="B70" s="39" t="s">
        <v>19</v>
      </c>
      <c r="C70" s="359">
        <v>2015</v>
      </c>
      <c r="D70" s="359"/>
      <c r="E70" s="359"/>
      <c r="F70" s="359">
        <v>2014</v>
      </c>
      <c r="G70" s="359"/>
      <c r="H70" s="359"/>
    </row>
    <row r="71" spans="2:8" ht="45" x14ac:dyDescent="0.25">
      <c r="B71" s="5" t="s">
        <v>4</v>
      </c>
      <c r="C71" s="20" t="s">
        <v>60</v>
      </c>
      <c r="D71" s="20" t="s">
        <v>61</v>
      </c>
      <c r="E71" s="20" t="s">
        <v>62</v>
      </c>
      <c r="F71" s="20" t="s">
        <v>60</v>
      </c>
      <c r="G71" s="20" t="s">
        <v>61</v>
      </c>
      <c r="H71" s="20" t="s">
        <v>63</v>
      </c>
    </row>
    <row r="72" spans="2:8" x14ac:dyDescent="0.25">
      <c r="B72" t="s">
        <v>5</v>
      </c>
      <c r="C72" s="26">
        <v>-2</v>
      </c>
      <c r="D72" s="40">
        <v>-0.43</v>
      </c>
      <c r="E72" s="41">
        <v>0.7</v>
      </c>
      <c r="F72" s="21">
        <v>2</v>
      </c>
      <c r="G72" s="42">
        <v>0.4</v>
      </c>
      <c r="H72" s="43">
        <v>0.9</v>
      </c>
    </row>
    <row r="73" spans="2:8" x14ac:dyDescent="0.25">
      <c r="B73" t="s">
        <v>6</v>
      </c>
      <c r="C73" s="26">
        <v>-47</v>
      </c>
      <c r="D73" s="40">
        <v>-1.42</v>
      </c>
      <c r="E73" s="41">
        <v>6.4</v>
      </c>
      <c r="F73" s="21">
        <v>-5</v>
      </c>
      <c r="G73" s="42">
        <v>-0.14000000000000001</v>
      </c>
      <c r="H73" s="43">
        <v>6.7</v>
      </c>
    </row>
    <row r="74" spans="2:8" x14ac:dyDescent="0.25">
      <c r="B74" t="s">
        <v>64</v>
      </c>
      <c r="C74" s="26">
        <v>10</v>
      </c>
      <c r="D74" s="40">
        <v>0.43</v>
      </c>
      <c r="E74" s="41">
        <v>3.5</v>
      </c>
      <c r="F74" s="21">
        <v>-3</v>
      </c>
      <c r="G74" s="42">
        <v>-0.16</v>
      </c>
      <c r="H74" s="43">
        <v>4.5</v>
      </c>
    </row>
    <row r="75" spans="2:8" x14ac:dyDescent="0.25">
      <c r="B75" t="s">
        <v>7</v>
      </c>
      <c r="C75" s="26">
        <v>-2</v>
      </c>
      <c r="D75" s="40">
        <v>0.41</v>
      </c>
      <c r="E75" s="41">
        <v>1.2</v>
      </c>
      <c r="F75" s="21">
        <v>2</v>
      </c>
      <c r="G75" s="42">
        <v>0.27</v>
      </c>
      <c r="H75" s="43">
        <v>1.2</v>
      </c>
    </row>
    <row r="76" spans="2:8" x14ac:dyDescent="0.25">
      <c r="B76" t="s">
        <v>8</v>
      </c>
      <c r="C76" s="26">
        <v>1</v>
      </c>
      <c r="D76" s="40">
        <v>0.14000000000000001</v>
      </c>
      <c r="E76" s="41">
        <v>1</v>
      </c>
      <c r="F76" s="21">
        <v>-2</v>
      </c>
      <c r="G76" s="42">
        <v>-0.21</v>
      </c>
      <c r="H76" s="43">
        <v>1.2</v>
      </c>
    </row>
    <row r="77" spans="2:8" x14ac:dyDescent="0.25">
      <c r="B77" t="s">
        <v>9</v>
      </c>
      <c r="C77" s="26">
        <v>0</v>
      </c>
      <c r="D77" s="40">
        <v>0</v>
      </c>
      <c r="E77" s="41">
        <v>2.2999999999999998</v>
      </c>
      <c r="F77" s="21">
        <v>0</v>
      </c>
      <c r="G77" s="42">
        <v>0</v>
      </c>
      <c r="H77" s="43">
        <v>3.3</v>
      </c>
    </row>
    <row r="78" spans="2:8" x14ac:dyDescent="0.25">
      <c r="B78" t="s">
        <v>10</v>
      </c>
      <c r="C78" s="38">
        <v>5</v>
      </c>
      <c r="D78" s="44">
        <v>0.08</v>
      </c>
      <c r="E78" s="45">
        <v>11.9</v>
      </c>
      <c r="F78" s="15">
        <v>-4</v>
      </c>
      <c r="G78" s="46">
        <v>-0.08</v>
      </c>
      <c r="H78" s="47">
        <v>11.5</v>
      </c>
    </row>
    <row r="79" spans="2:8" x14ac:dyDescent="0.25">
      <c r="B79" t="s">
        <v>11</v>
      </c>
      <c r="C79" s="38">
        <v>0</v>
      </c>
      <c r="D79" s="44">
        <v>-0.04</v>
      </c>
      <c r="E79" s="45">
        <v>1.7</v>
      </c>
      <c r="F79" s="15">
        <v>0</v>
      </c>
      <c r="G79" s="46">
        <v>0</v>
      </c>
      <c r="H79" s="47">
        <v>1.6</v>
      </c>
    </row>
    <row r="80" spans="2:8" x14ac:dyDescent="0.25">
      <c r="B80" t="s">
        <v>12</v>
      </c>
      <c r="C80" s="38">
        <v>-8</v>
      </c>
      <c r="D80" s="44">
        <v>-0.54</v>
      </c>
      <c r="E80" s="45">
        <v>3</v>
      </c>
      <c r="F80" s="15">
        <v>5</v>
      </c>
      <c r="G80" s="46">
        <v>0.42</v>
      </c>
      <c r="H80" s="47">
        <v>2.7</v>
      </c>
    </row>
    <row r="81" spans="2:8" x14ac:dyDescent="0.25">
      <c r="B81" t="s">
        <v>13</v>
      </c>
      <c r="C81" s="38">
        <v>0</v>
      </c>
      <c r="D81" s="44">
        <v>0</v>
      </c>
      <c r="E81" s="45">
        <v>0</v>
      </c>
      <c r="F81" s="15">
        <v>0</v>
      </c>
      <c r="G81" s="46">
        <v>0</v>
      </c>
      <c r="H81" s="47">
        <v>0.1</v>
      </c>
    </row>
    <row r="82" spans="2:8" x14ac:dyDescent="0.25">
      <c r="B82" t="s">
        <v>14</v>
      </c>
      <c r="C82" s="38">
        <v>0</v>
      </c>
      <c r="D82" s="44">
        <v>0</v>
      </c>
      <c r="E82" s="45">
        <v>0.3</v>
      </c>
      <c r="F82" s="15">
        <v>0</v>
      </c>
      <c r="G82" s="46">
        <v>0</v>
      </c>
      <c r="H82" s="47">
        <v>0.3</v>
      </c>
    </row>
    <row r="83" spans="2:8" x14ac:dyDescent="0.25">
      <c r="B83" s="27" t="s">
        <v>15</v>
      </c>
      <c r="C83" s="28">
        <v>0</v>
      </c>
      <c r="D83" s="48">
        <v>0</v>
      </c>
      <c r="E83" s="49">
        <v>0.5</v>
      </c>
      <c r="F83" s="22">
        <v>0</v>
      </c>
      <c r="G83" s="50">
        <v>0</v>
      </c>
      <c r="H83" s="51">
        <v>0.4</v>
      </c>
    </row>
    <row r="84" spans="2:8" x14ac:dyDescent="0.25">
      <c r="B84" t="s">
        <v>16</v>
      </c>
      <c r="C84" s="38">
        <v>-43</v>
      </c>
      <c r="D84" s="44">
        <v>-0.26</v>
      </c>
      <c r="E84" s="45">
        <v>32.5</v>
      </c>
      <c r="F84" s="15">
        <v>-5</v>
      </c>
      <c r="G84" s="46">
        <v>-0.02</v>
      </c>
      <c r="H84" s="47">
        <v>34.4</v>
      </c>
    </row>
    <row r="85" spans="2:8" x14ac:dyDescent="0.25">
      <c r="B85" t="s">
        <v>17</v>
      </c>
      <c r="C85" s="38">
        <v>-3</v>
      </c>
      <c r="D85" s="44">
        <v>-0.01</v>
      </c>
      <c r="E85" s="45">
        <v>67.5</v>
      </c>
      <c r="F85" s="15">
        <v>1</v>
      </c>
      <c r="G85" s="46">
        <v>0.01</v>
      </c>
      <c r="H85" s="47">
        <v>65.599999999999994</v>
      </c>
    </row>
    <row r="86" spans="2:8" x14ac:dyDescent="0.25">
      <c r="B86" s="27" t="s">
        <v>65</v>
      </c>
      <c r="C86" s="28">
        <v>96</v>
      </c>
      <c r="D86" s="48">
        <v>0.2</v>
      </c>
      <c r="E86" s="49"/>
      <c r="F86" s="22">
        <v>26</v>
      </c>
      <c r="G86" s="50">
        <v>0.06</v>
      </c>
      <c r="H86" s="51"/>
    </row>
    <row r="87" spans="2:8" x14ac:dyDescent="0.25">
      <c r="B87" t="s">
        <v>66</v>
      </c>
      <c r="C87" s="38">
        <v>50</v>
      </c>
      <c r="D87" s="44">
        <v>0.1</v>
      </c>
      <c r="E87" s="45">
        <v>100</v>
      </c>
      <c r="F87" s="15">
        <v>22</v>
      </c>
      <c r="G87" s="46">
        <v>0.05</v>
      </c>
      <c r="H87" s="47">
        <v>100</v>
      </c>
    </row>
    <row r="88" spans="2:8" x14ac:dyDescent="0.25">
      <c r="B88" t="s">
        <v>67</v>
      </c>
      <c r="C88" s="52"/>
      <c r="D88" s="44">
        <v>0</v>
      </c>
      <c r="E88" s="45"/>
      <c r="F88" s="53">
        <v>0</v>
      </c>
      <c r="G88" s="46">
        <v>0</v>
      </c>
      <c r="H88" s="47"/>
    </row>
    <row r="89" spans="2:8" x14ac:dyDescent="0.25">
      <c r="B89" s="17" t="s">
        <v>20</v>
      </c>
      <c r="C89" s="9">
        <v>50</v>
      </c>
      <c r="D89" s="54">
        <v>0.1</v>
      </c>
      <c r="E89" s="55">
        <v>100</v>
      </c>
      <c r="F89" s="18">
        <v>22</v>
      </c>
      <c r="G89" s="56">
        <v>0.05</v>
      </c>
      <c r="H89" s="57">
        <v>100</v>
      </c>
    </row>
    <row r="91" spans="2:8" x14ac:dyDescent="0.25">
      <c r="B91" s="105" t="s">
        <v>104</v>
      </c>
      <c r="C91" s="7"/>
      <c r="D91" s="7"/>
    </row>
    <row r="92" spans="2:8" x14ac:dyDescent="0.25">
      <c r="B92" s="361" t="s">
        <v>105</v>
      </c>
      <c r="C92" s="361"/>
      <c r="D92" s="361"/>
      <c r="E92" s="361"/>
      <c r="F92" s="361"/>
      <c r="G92" s="361"/>
      <c r="H92" s="361"/>
    </row>
    <row r="93" spans="2:8" x14ac:dyDescent="0.25">
      <c r="B93" s="58"/>
      <c r="C93" s="360">
        <v>2015</v>
      </c>
      <c r="D93" s="360"/>
      <c r="E93" s="360"/>
      <c r="F93" s="342">
        <v>2014</v>
      </c>
      <c r="G93" s="342"/>
      <c r="H93" s="342"/>
    </row>
    <row r="94" spans="2:8" x14ac:dyDescent="0.25">
      <c r="B94" s="5" t="s">
        <v>19</v>
      </c>
      <c r="C94" s="25" t="s">
        <v>20</v>
      </c>
      <c r="D94" s="25" t="s">
        <v>21</v>
      </c>
      <c r="E94" s="25" t="s">
        <v>22</v>
      </c>
      <c r="F94" s="6" t="s">
        <v>20</v>
      </c>
      <c r="G94" s="6" t="s">
        <v>21</v>
      </c>
      <c r="H94" s="6" t="s">
        <v>22</v>
      </c>
    </row>
    <row r="95" spans="2:8" x14ac:dyDescent="0.25">
      <c r="B95" s="7" t="s">
        <v>68</v>
      </c>
      <c r="C95" s="8"/>
      <c r="D95" s="8"/>
      <c r="E95" s="8"/>
      <c r="F95" s="59"/>
      <c r="G95" s="59"/>
      <c r="H95" s="59"/>
    </row>
    <row r="96" spans="2:8" x14ac:dyDescent="0.25">
      <c r="B96" s="7" t="s">
        <v>69</v>
      </c>
      <c r="C96" s="8">
        <v>74</v>
      </c>
      <c r="D96" s="8">
        <v>39</v>
      </c>
      <c r="E96" s="8">
        <v>35</v>
      </c>
      <c r="F96" s="23">
        <v>86</v>
      </c>
      <c r="G96" s="23">
        <v>47</v>
      </c>
      <c r="H96" s="23">
        <v>39</v>
      </c>
    </row>
    <row r="97" spans="2:8" x14ac:dyDescent="0.25">
      <c r="B97" s="7" t="s">
        <v>70</v>
      </c>
      <c r="C97" s="8">
        <v>170</v>
      </c>
      <c r="D97" s="8">
        <v>28</v>
      </c>
      <c r="E97" s="8">
        <v>142</v>
      </c>
      <c r="F97" s="23">
        <v>306</v>
      </c>
      <c r="G97" s="23">
        <v>37</v>
      </c>
      <c r="H97" s="23">
        <v>269</v>
      </c>
    </row>
    <row r="98" spans="2:8" x14ac:dyDescent="0.25">
      <c r="B98" s="17" t="s">
        <v>71</v>
      </c>
      <c r="C98" s="9">
        <v>244</v>
      </c>
      <c r="D98" s="9">
        <v>67</v>
      </c>
      <c r="E98" s="9">
        <v>177</v>
      </c>
      <c r="F98" s="18">
        <v>392</v>
      </c>
      <c r="G98" s="18">
        <v>84</v>
      </c>
      <c r="H98" s="18">
        <v>308</v>
      </c>
    </row>
    <row r="99" spans="2:8" x14ac:dyDescent="0.25">
      <c r="B99" s="7" t="s">
        <v>72</v>
      </c>
      <c r="C99" s="8"/>
      <c r="D99" s="8"/>
      <c r="E99" s="8"/>
      <c r="F99" s="23"/>
      <c r="G99" s="23"/>
      <c r="H99" s="23"/>
    </row>
    <row r="100" spans="2:8" x14ac:dyDescent="0.25">
      <c r="B100" s="7" t="s">
        <v>69</v>
      </c>
      <c r="C100" s="8">
        <v>14</v>
      </c>
      <c r="D100" s="8">
        <v>2</v>
      </c>
      <c r="E100" s="8">
        <v>12</v>
      </c>
      <c r="F100" s="23">
        <v>21</v>
      </c>
      <c r="G100" s="23">
        <v>8</v>
      </c>
      <c r="H100" s="23">
        <v>13</v>
      </c>
    </row>
    <row r="101" spans="2:8" x14ac:dyDescent="0.25">
      <c r="B101" s="7" t="s">
        <v>70</v>
      </c>
      <c r="C101" s="8">
        <v>65</v>
      </c>
      <c r="D101" s="8">
        <v>10</v>
      </c>
      <c r="E101" s="8">
        <v>55</v>
      </c>
      <c r="F101" s="23">
        <v>122</v>
      </c>
      <c r="G101" s="23">
        <v>12</v>
      </c>
      <c r="H101" s="23">
        <v>110</v>
      </c>
    </row>
    <row r="102" spans="2:8" x14ac:dyDescent="0.25">
      <c r="B102" s="17" t="s">
        <v>73</v>
      </c>
      <c r="C102" s="9">
        <v>79</v>
      </c>
      <c r="D102" s="9">
        <v>12</v>
      </c>
      <c r="E102" s="9">
        <v>67</v>
      </c>
      <c r="F102" s="18">
        <v>143</v>
      </c>
      <c r="G102" s="18">
        <v>20</v>
      </c>
      <c r="H102" s="18">
        <v>123</v>
      </c>
    </row>
    <row r="103" spans="2:8" x14ac:dyDescent="0.25">
      <c r="B103" s="7" t="s">
        <v>74</v>
      </c>
      <c r="C103" s="8"/>
      <c r="D103" s="8"/>
      <c r="E103" s="8"/>
      <c r="F103" s="23"/>
      <c r="G103" s="23"/>
      <c r="H103" s="23"/>
    </row>
    <row r="104" spans="2:8" x14ac:dyDescent="0.25">
      <c r="B104" s="7" t="s">
        <v>69</v>
      </c>
      <c r="C104" s="8">
        <v>60</v>
      </c>
      <c r="D104" s="8">
        <v>37</v>
      </c>
      <c r="E104" s="8">
        <v>23</v>
      </c>
      <c r="F104" s="23">
        <v>65</v>
      </c>
      <c r="G104" s="23">
        <v>39</v>
      </c>
      <c r="H104" s="23">
        <v>26</v>
      </c>
    </row>
    <row r="105" spans="2:8" x14ac:dyDescent="0.25">
      <c r="B105" s="7" t="s">
        <v>70</v>
      </c>
      <c r="C105" s="8">
        <v>105</v>
      </c>
      <c r="D105" s="8">
        <v>18</v>
      </c>
      <c r="E105" s="8">
        <v>87</v>
      </c>
      <c r="F105" s="23">
        <v>184</v>
      </c>
      <c r="G105" s="23">
        <v>25</v>
      </c>
      <c r="H105" s="23">
        <v>159</v>
      </c>
    </row>
    <row r="106" spans="2:8" x14ac:dyDescent="0.25">
      <c r="B106" s="17" t="s">
        <v>75</v>
      </c>
      <c r="C106" s="9">
        <v>165</v>
      </c>
      <c r="D106" s="9">
        <v>55</v>
      </c>
      <c r="E106" s="9">
        <v>110</v>
      </c>
      <c r="F106" s="18">
        <v>249</v>
      </c>
      <c r="G106" s="18">
        <v>64</v>
      </c>
      <c r="H106" s="18">
        <v>185</v>
      </c>
    </row>
    <row r="107" spans="2:8" x14ac:dyDescent="0.25">
      <c r="B107" s="7"/>
      <c r="C107" s="8"/>
      <c r="D107" s="8"/>
      <c r="E107" s="8"/>
      <c r="F107" s="23"/>
      <c r="G107" s="23"/>
      <c r="H107" s="23"/>
    </row>
    <row r="108" spans="2:8" x14ac:dyDescent="0.25">
      <c r="B108" s="7" t="s">
        <v>76</v>
      </c>
      <c r="C108" s="60">
        <v>0.47</v>
      </c>
      <c r="D108" s="60">
        <v>0.19</v>
      </c>
      <c r="E108" s="60">
        <v>1.07</v>
      </c>
      <c r="F108" s="61">
        <v>0.8</v>
      </c>
      <c r="G108" s="61">
        <v>0.26</v>
      </c>
      <c r="H108" s="61">
        <v>1.83</v>
      </c>
    </row>
    <row r="109" spans="2:8" x14ac:dyDescent="0.25">
      <c r="B109" s="27" t="s">
        <v>77</v>
      </c>
      <c r="C109" s="48">
        <v>0.32</v>
      </c>
      <c r="D109" s="48">
        <v>0.15</v>
      </c>
      <c r="E109" s="48">
        <v>0.67</v>
      </c>
      <c r="F109" s="50">
        <v>0.51</v>
      </c>
      <c r="G109" s="50">
        <v>0.2</v>
      </c>
      <c r="H109" s="50">
        <v>1.1000000000000001</v>
      </c>
    </row>
    <row r="111" spans="2:8" x14ac:dyDescent="0.25">
      <c r="B111" s="358" t="s">
        <v>106</v>
      </c>
      <c r="C111" s="358"/>
      <c r="D111" s="358"/>
      <c r="E111" s="358"/>
      <c r="F111" s="358"/>
      <c r="G111" s="358"/>
    </row>
    <row r="112" spans="2:8" x14ac:dyDescent="0.25">
      <c r="B112" s="17"/>
      <c r="C112" s="342" t="s">
        <v>19</v>
      </c>
      <c r="D112" s="342"/>
      <c r="E112" s="342"/>
      <c r="F112" s="342"/>
      <c r="G112" s="342"/>
    </row>
    <row r="113" spans="2:7" x14ac:dyDescent="0.25">
      <c r="B113" s="14"/>
      <c r="C113" s="14">
        <v>2011</v>
      </c>
      <c r="D113" s="14">
        <v>2012</v>
      </c>
      <c r="E113" s="14">
        <v>2013</v>
      </c>
      <c r="F113" s="12">
        <v>2014</v>
      </c>
      <c r="G113" s="37">
        <v>2015</v>
      </c>
    </row>
    <row r="114" spans="2:7" x14ac:dyDescent="0.25">
      <c r="B114" t="s">
        <v>78</v>
      </c>
      <c r="C114" s="16"/>
      <c r="D114" s="16"/>
      <c r="E114" s="16"/>
      <c r="F114" s="15"/>
      <c r="G114" s="38"/>
    </row>
    <row r="115" spans="2:7" x14ac:dyDescent="0.25">
      <c r="B115" t="s">
        <v>69</v>
      </c>
      <c r="C115" s="16">
        <v>299</v>
      </c>
      <c r="D115" s="16">
        <v>257</v>
      </c>
      <c r="E115" s="16">
        <v>152</v>
      </c>
      <c r="F115" s="15">
        <v>86</v>
      </c>
      <c r="G115" s="38">
        <v>74</v>
      </c>
    </row>
    <row r="116" spans="2:7" x14ac:dyDescent="0.25">
      <c r="B116" t="s">
        <v>79</v>
      </c>
      <c r="C116" s="16">
        <v>488</v>
      </c>
      <c r="D116" s="16">
        <v>324</v>
      </c>
      <c r="E116" s="16">
        <v>382</v>
      </c>
      <c r="F116" s="15">
        <v>306</v>
      </c>
      <c r="G116" s="38">
        <v>170</v>
      </c>
    </row>
    <row r="117" spans="2:7" x14ac:dyDescent="0.25">
      <c r="B117" s="17" t="s">
        <v>80</v>
      </c>
      <c r="C117" s="24">
        <v>787</v>
      </c>
      <c r="D117" s="24">
        <v>581</v>
      </c>
      <c r="E117" s="24">
        <v>534</v>
      </c>
      <c r="F117" s="18">
        <v>392</v>
      </c>
      <c r="G117" s="9">
        <v>244</v>
      </c>
    </row>
    <row r="118" spans="2:7" x14ac:dyDescent="0.25">
      <c r="B118" t="s">
        <v>72</v>
      </c>
      <c r="C118" s="16"/>
      <c r="D118" s="16"/>
      <c r="E118" s="16"/>
      <c r="F118" s="15"/>
      <c r="G118" s="38"/>
    </row>
    <row r="119" spans="2:7" x14ac:dyDescent="0.25">
      <c r="B119" s="7" t="s">
        <v>69</v>
      </c>
      <c r="C119" s="62">
        <v>136</v>
      </c>
      <c r="D119" s="62">
        <v>71</v>
      </c>
      <c r="E119" s="62">
        <v>35</v>
      </c>
      <c r="F119" s="23">
        <v>21</v>
      </c>
      <c r="G119" s="8">
        <v>14</v>
      </c>
    </row>
    <row r="120" spans="2:7" x14ac:dyDescent="0.25">
      <c r="B120" t="s">
        <v>79</v>
      </c>
      <c r="C120" s="16">
        <v>129</v>
      </c>
      <c r="D120" s="16">
        <v>95</v>
      </c>
      <c r="E120" s="16">
        <v>131</v>
      </c>
      <c r="F120" s="15">
        <v>122</v>
      </c>
      <c r="G120" s="38">
        <v>65</v>
      </c>
    </row>
    <row r="121" spans="2:7" x14ac:dyDescent="0.25">
      <c r="B121" s="17" t="s">
        <v>73</v>
      </c>
      <c r="C121" s="24">
        <v>265</v>
      </c>
      <c r="D121" s="24">
        <v>166</v>
      </c>
      <c r="E121" s="24">
        <v>166</v>
      </c>
      <c r="F121" s="18">
        <v>143</v>
      </c>
      <c r="G121" s="9">
        <v>79</v>
      </c>
    </row>
    <row r="122" spans="2:7" x14ac:dyDescent="0.25">
      <c r="B122" t="s">
        <v>74</v>
      </c>
      <c r="F122" s="53"/>
      <c r="G122" s="52"/>
    </row>
    <row r="123" spans="2:7" x14ac:dyDescent="0.25">
      <c r="B123" t="s">
        <v>69</v>
      </c>
      <c r="C123">
        <v>163</v>
      </c>
      <c r="D123">
        <v>186</v>
      </c>
      <c r="E123">
        <v>117</v>
      </c>
      <c r="F123" s="53">
        <v>65</v>
      </c>
      <c r="G123" s="38">
        <v>60</v>
      </c>
    </row>
    <row r="124" spans="2:7" x14ac:dyDescent="0.25">
      <c r="B124" t="s">
        <v>79</v>
      </c>
      <c r="C124">
        <v>359</v>
      </c>
      <c r="D124">
        <v>229</v>
      </c>
      <c r="E124">
        <v>251</v>
      </c>
      <c r="F124" s="53">
        <v>184</v>
      </c>
      <c r="G124" s="38">
        <v>105</v>
      </c>
    </row>
    <row r="125" spans="2:7" x14ac:dyDescent="0.25">
      <c r="B125" s="17" t="s">
        <v>81</v>
      </c>
      <c r="C125" s="17">
        <v>522</v>
      </c>
      <c r="D125" s="17">
        <v>415</v>
      </c>
      <c r="E125" s="17">
        <v>368</v>
      </c>
      <c r="F125" s="64">
        <v>249</v>
      </c>
      <c r="G125" s="63">
        <v>165</v>
      </c>
    </row>
    <row r="126" spans="2:7" x14ac:dyDescent="0.25">
      <c r="B126" s="7"/>
      <c r="F126" s="53"/>
      <c r="G126" s="52"/>
    </row>
    <row r="127" spans="2:7" x14ac:dyDescent="0.25">
      <c r="B127" t="s">
        <v>82</v>
      </c>
      <c r="C127" s="67">
        <v>1.95</v>
      </c>
      <c r="D127" s="67">
        <v>1.34</v>
      </c>
      <c r="E127" s="67">
        <v>1.1599999999999999</v>
      </c>
      <c r="F127" s="66">
        <v>0.8</v>
      </c>
      <c r="G127" s="65">
        <v>0.47</v>
      </c>
    </row>
    <row r="128" spans="2:7" x14ac:dyDescent="0.25">
      <c r="B128" s="27" t="s">
        <v>83</v>
      </c>
      <c r="C128" s="70">
        <v>1.3</v>
      </c>
      <c r="D128" s="70">
        <v>0.96</v>
      </c>
      <c r="E128" s="70">
        <v>0.8</v>
      </c>
      <c r="F128" s="69">
        <v>0.51</v>
      </c>
      <c r="G128" s="68">
        <v>0.32</v>
      </c>
    </row>
  </sheetData>
  <mergeCells count="13">
    <mergeCell ref="B92:H92"/>
    <mergeCell ref="C93:E93"/>
    <mergeCell ref="F93:H93"/>
    <mergeCell ref="B111:G111"/>
    <mergeCell ref="C112:G112"/>
    <mergeCell ref="B69:D69"/>
    <mergeCell ref="C70:E70"/>
    <mergeCell ref="F70:H70"/>
    <mergeCell ref="A2:D2"/>
    <mergeCell ref="C7:E7"/>
    <mergeCell ref="F7:H7"/>
    <mergeCell ref="C59:D59"/>
    <mergeCell ref="E59:F59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85" zoomScaleNormal="85" workbookViewId="0"/>
  </sheetViews>
  <sheetFormatPr baseColWidth="10" defaultRowHeight="15" x14ac:dyDescent="0.25"/>
  <cols>
    <col min="1" max="1" width="3" style="7" customWidth="1"/>
    <col min="2" max="2" width="47" style="7" customWidth="1"/>
    <col min="3" max="8" width="13.7109375" style="7" customWidth="1"/>
    <col min="9" max="16384" width="11.42578125" style="7"/>
  </cols>
  <sheetData>
    <row r="1" spans="1:10" ht="6" customHeight="1" x14ac:dyDescent="0.25"/>
    <row r="2" spans="1:10" x14ac:dyDescent="0.25">
      <c r="A2" s="362" t="s">
        <v>85</v>
      </c>
      <c r="B2" s="362"/>
      <c r="C2" s="362"/>
      <c r="D2" s="362"/>
    </row>
    <row r="4" spans="1:10" ht="15.75" x14ac:dyDescent="0.25">
      <c r="B4" s="109" t="s">
        <v>100</v>
      </c>
    </row>
    <row r="5" spans="1:10" ht="15.75" x14ac:dyDescent="0.25">
      <c r="B5" s="109"/>
    </row>
    <row r="6" spans="1:10" x14ac:dyDescent="0.25">
      <c r="B6" s="122" t="s">
        <v>170</v>
      </c>
    </row>
    <row r="7" spans="1:10" x14ac:dyDescent="0.25">
      <c r="B7" s="198" t="s">
        <v>178</v>
      </c>
      <c r="C7" s="202" t="s">
        <v>171</v>
      </c>
      <c r="D7" s="202" t="s">
        <v>172</v>
      </c>
      <c r="E7" s="202" t="s">
        <v>173</v>
      </c>
      <c r="F7" s="202" t="s">
        <v>174</v>
      </c>
      <c r="G7" s="202" t="s">
        <v>175</v>
      </c>
      <c r="H7" s="202" t="s">
        <v>1</v>
      </c>
    </row>
    <row r="8" spans="1:10" x14ac:dyDescent="0.25">
      <c r="B8" s="139" t="s">
        <v>176</v>
      </c>
      <c r="C8" s="140">
        <v>-4.7519999999999998</v>
      </c>
      <c r="D8" s="140">
        <v>-9.2530000000000001</v>
      </c>
      <c r="E8" s="140">
        <v>11.087999999999999</v>
      </c>
      <c r="F8" s="140">
        <v>-8.16</v>
      </c>
      <c r="G8" s="140">
        <v>0</v>
      </c>
      <c r="H8" s="140">
        <v>7.0590000000000002</v>
      </c>
      <c r="I8" s="107"/>
      <c r="J8" s="107"/>
    </row>
    <row r="9" spans="1:10" x14ac:dyDescent="0.25">
      <c r="B9" s="107" t="s">
        <v>314</v>
      </c>
      <c r="C9" s="59">
        <v>0</v>
      </c>
      <c r="D9" s="59">
        <v>1</v>
      </c>
      <c r="E9" s="59">
        <v>0</v>
      </c>
      <c r="F9" s="59">
        <v>1</v>
      </c>
      <c r="G9" s="59">
        <v>0</v>
      </c>
      <c r="H9" s="59">
        <v>1.522</v>
      </c>
      <c r="I9" s="107"/>
      <c r="J9" s="107"/>
    </row>
    <row r="10" spans="1:10" x14ac:dyDescent="0.25">
      <c r="B10" s="141" t="s">
        <v>177</v>
      </c>
      <c r="C10" s="142">
        <v>-2.0169999999999999</v>
      </c>
      <c r="D10" s="142">
        <v>-4.0350000000000001</v>
      </c>
      <c r="E10" s="142">
        <v>0</v>
      </c>
      <c r="F10" s="142">
        <v>1</v>
      </c>
      <c r="G10" s="142">
        <v>0</v>
      </c>
      <c r="H10" s="142">
        <v>-5.1029999999999998</v>
      </c>
      <c r="I10" s="107"/>
      <c r="J10" s="107"/>
    </row>
    <row r="11" spans="1:10" x14ac:dyDescent="0.25">
      <c r="B11" s="203" t="s">
        <v>315</v>
      </c>
      <c r="C11" s="59"/>
      <c r="D11" s="59"/>
      <c r="E11" s="59"/>
      <c r="F11" s="59"/>
      <c r="G11" s="59"/>
      <c r="H11" s="59"/>
      <c r="I11" s="107"/>
      <c r="J11" s="107"/>
    </row>
    <row r="12" spans="1:10" x14ac:dyDescent="0.25">
      <c r="B12" s="107"/>
      <c r="C12" s="59"/>
      <c r="D12" s="59"/>
      <c r="E12" s="59"/>
      <c r="F12" s="59"/>
      <c r="G12" s="59"/>
      <c r="H12" s="59"/>
      <c r="I12" s="107"/>
      <c r="J12" s="107"/>
    </row>
    <row r="13" spans="1:10" x14ac:dyDescent="0.25">
      <c r="B13" s="122" t="s">
        <v>84</v>
      </c>
    </row>
    <row r="14" spans="1:10" x14ac:dyDescent="0.25">
      <c r="B14" s="198" t="s">
        <v>178</v>
      </c>
      <c r="C14" s="202" t="s">
        <v>179</v>
      </c>
    </row>
    <row r="15" spans="1:10" x14ac:dyDescent="0.25">
      <c r="B15" s="306" t="s">
        <v>180</v>
      </c>
      <c r="C15" s="307">
        <v>2</v>
      </c>
    </row>
    <row r="16" spans="1:10" x14ac:dyDescent="0.25">
      <c r="B16" s="7" t="s">
        <v>181</v>
      </c>
      <c r="C16" s="308">
        <v>43</v>
      </c>
    </row>
    <row r="17" spans="2:3" x14ac:dyDescent="0.25">
      <c r="B17" s="7" t="s">
        <v>182</v>
      </c>
      <c r="C17" s="308">
        <v>1</v>
      </c>
    </row>
    <row r="18" spans="2:3" x14ac:dyDescent="0.25">
      <c r="B18" s="27" t="s">
        <v>183</v>
      </c>
      <c r="C18" s="309">
        <v>122</v>
      </c>
    </row>
    <row r="19" spans="2:3" x14ac:dyDescent="0.25">
      <c r="B19" s="147" t="s">
        <v>361</v>
      </c>
      <c r="C19" s="147">
        <v>168</v>
      </c>
    </row>
    <row r="20" spans="2:3" x14ac:dyDescent="0.25">
      <c r="B20" s="203" t="s">
        <v>316</v>
      </c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="85" zoomScaleNormal="85" workbookViewId="0">
      <selection activeCell="A2" sqref="A2:D2"/>
    </sheetView>
  </sheetViews>
  <sheetFormatPr baseColWidth="10" defaultRowHeight="12.75" x14ac:dyDescent="0.2"/>
  <cols>
    <col min="1" max="1" width="3" style="143" customWidth="1"/>
    <col min="2" max="2" width="20.7109375" style="143" customWidth="1"/>
    <col min="3" max="3" width="31.28515625" style="143" bestFit="1" customWidth="1"/>
    <col min="4" max="4" width="38.85546875" style="143" customWidth="1"/>
    <col min="5" max="5" width="19.140625" style="143" bestFit="1" customWidth="1"/>
    <col min="6" max="16384" width="11.42578125" style="143"/>
  </cols>
  <sheetData>
    <row r="1" spans="1:4" ht="6" customHeight="1" x14ac:dyDescent="0.2"/>
    <row r="2" spans="1:4" ht="15" x14ac:dyDescent="0.25">
      <c r="A2" s="362" t="s">
        <v>85</v>
      </c>
      <c r="B2" s="362"/>
      <c r="C2" s="362"/>
      <c r="D2" s="362"/>
    </row>
    <row r="4" spans="1:4" ht="15.75" x14ac:dyDescent="0.25">
      <c r="B4" s="204" t="s">
        <v>101</v>
      </c>
    </row>
    <row r="6" spans="1:4" ht="24.75" customHeight="1" x14ac:dyDescent="0.2">
      <c r="B6" s="364" t="s">
        <v>276</v>
      </c>
      <c r="C6" s="364"/>
    </row>
    <row r="7" spans="1:4" x14ac:dyDescent="0.2">
      <c r="B7" s="310" t="s">
        <v>277</v>
      </c>
      <c r="C7" s="311" t="s">
        <v>278</v>
      </c>
    </row>
    <row r="8" spans="1:4" x14ac:dyDescent="0.2">
      <c r="B8" s="312" t="s">
        <v>279</v>
      </c>
      <c r="C8" s="313">
        <v>4108</v>
      </c>
    </row>
    <row r="9" spans="1:4" x14ac:dyDescent="0.2">
      <c r="B9" s="314" t="s">
        <v>280</v>
      </c>
      <c r="C9" s="315">
        <v>302</v>
      </c>
    </row>
    <row r="10" spans="1:4" x14ac:dyDescent="0.2">
      <c r="B10" s="314" t="s">
        <v>281</v>
      </c>
      <c r="C10" s="315">
        <v>30</v>
      </c>
    </row>
    <row r="11" spans="1:4" x14ac:dyDescent="0.2">
      <c r="B11" s="314" t="s">
        <v>282</v>
      </c>
      <c r="C11" s="315">
        <v>41</v>
      </c>
    </row>
    <row r="12" spans="1:4" x14ac:dyDescent="0.2">
      <c r="B12" s="314" t="s">
        <v>109</v>
      </c>
      <c r="C12" s="315">
        <v>49</v>
      </c>
    </row>
    <row r="13" spans="1:4" x14ac:dyDescent="0.2">
      <c r="B13" s="314" t="s">
        <v>283</v>
      </c>
      <c r="C13" s="315">
        <v>105</v>
      </c>
    </row>
    <row r="14" spans="1:4" x14ac:dyDescent="0.2">
      <c r="B14" s="314" t="s">
        <v>284</v>
      </c>
      <c r="C14" s="315">
        <v>15</v>
      </c>
    </row>
    <row r="15" spans="1:4" x14ac:dyDescent="0.2">
      <c r="B15" s="316" t="s">
        <v>285</v>
      </c>
      <c r="C15" s="317">
        <v>54</v>
      </c>
    </row>
    <row r="16" spans="1:4" x14ac:dyDescent="0.2">
      <c r="B16" s="314"/>
      <c r="C16" s="315"/>
    </row>
    <row r="17" spans="2:3" x14ac:dyDescent="0.2">
      <c r="B17" s="314"/>
      <c r="C17" s="315"/>
    </row>
    <row r="18" spans="2:3" x14ac:dyDescent="0.2">
      <c r="C18" s="318"/>
    </row>
    <row r="19" spans="2:3" ht="25.5" customHeight="1" x14ac:dyDescent="0.2">
      <c r="B19" s="364" t="s">
        <v>286</v>
      </c>
      <c r="C19" s="364"/>
    </row>
    <row r="20" spans="2:3" x14ac:dyDescent="0.2">
      <c r="B20" s="310" t="s">
        <v>287</v>
      </c>
      <c r="C20" s="311" t="s">
        <v>278</v>
      </c>
    </row>
    <row r="21" spans="2:3" x14ac:dyDescent="0.2">
      <c r="B21" s="312" t="s">
        <v>288</v>
      </c>
      <c r="C21" s="319">
        <v>2783</v>
      </c>
    </row>
    <row r="22" spans="2:3" x14ac:dyDescent="0.2">
      <c r="B22" s="314" t="s">
        <v>289</v>
      </c>
      <c r="C22" s="144">
        <v>474</v>
      </c>
    </row>
    <row r="23" spans="2:3" x14ac:dyDescent="0.2">
      <c r="B23" s="314" t="s">
        <v>290</v>
      </c>
      <c r="C23" s="144">
        <v>339</v>
      </c>
    </row>
    <row r="24" spans="2:3" x14ac:dyDescent="0.2">
      <c r="B24" s="314" t="s">
        <v>291</v>
      </c>
      <c r="C24" s="144">
        <v>268</v>
      </c>
    </row>
    <row r="25" spans="2:3" x14ac:dyDescent="0.2">
      <c r="B25" s="314" t="s">
        <v>292</v>
      </c>
      <c r="C25" s="144">
        <v>258</v>
      </c>
    </row>
    <row r="26" spans="2:3" x14ac:dyDescent="0.2">
      <c r="B26" s="316" t="s">
        <v>293</v>
      </c>
      <c r="C26" s="320">
        <v>583</v>
      </c>
    </row>
    <row r="27" spans="2:3" x14ac:dyDescent="0.2">
      <c r="B27" s="314"/>
      <c r="C27" s="144"/>
    </row>
    <row r="28" spans="2:3" x14ac:dyDescent="0.2">
      <c r="B28" s="314"/>
      <c r="C28" s="144"/>
    </row>
    <row r="29" spans="2:3" x14ac:dyDescent="0.2">
      <c r="C29" s="144"/>
    </row>
    <row r="30" spans="2:3" ht="26.25" customHeight="1" x14ac:dyDescent="0.2">
      <c r="B30" s="364" t="s">
        <v>294</v>
      </c>
      <c r="C30" s="364"/>
    </row>
    <row r="31" spans="2:3" x14ac:dyDescent="0.2">
      <c r="B31" s="310" t="s">
        <v>295</v>
      </c>
      <c r="C31" s="311" t="s">
        <v>278</v>
      </c>
    </row>
    <row r="32" spans="2:3" x14ac:dyDescent="0.2">
      <c r="B32" s="312" t="s">
        <v>296</v>
      </c>
      <c r="C32" s="319">
        <v>4157</v>
      </c>
    </row>
    <row r="33" spans="2:4" x14ac:dyDescent="0.2">
      <c r="B33" s="316" t="s">
        <v>297</v>
      </c>
      <c r="C33" s="320">
        <v>548</v>
      </c>
    </row>
    <row r="34" spans="2:4" x14ac:dyDescent="0.2">
      <c r="B34" s="314"/>
      <c r="C34" s="144"/>
    </row>
    <row r="35" spans="2:4" x14ac:dyDescent="0.2">
      <c r="B35" s="314"/>
      <c r="C35" s="144"/>
    </row>
    <row r="36" spans="2:4" x14ac:dyDescent="0.2">
      <c r="C36" s="144"/>
    </row>
    <row r="37" spans="2:4" ht="26.25" customHeight="1" x14ac:dyDescent="0.2">
      <c r="B37" s="364" t="s">
        <v>298</v>
      </c>
      <c r="C37" s="364"/>
    </row>
    <row r="38" spans="2:4" x14ac:dyDescent="0.2">
      <c r="B38" s="310" t="s">
        <v>299</v>
      </c>
      <c r="C38" s="311" t="s">
        <v>278</v>
      </c>
    </row>
    <row r="39" spans="2:4" x14ac:dyDescent="0.2">
      <c r="B39" s="312" t="s">
        <v>300</v>
      </c>
      <c r="C39" s="319">
        <v>1720</v>
      </c>
    </row>
    <row r="40" spans="2:4" x14ac:dyDescent="0.2">
      <c r="B40" s="314" t="s">
        <v>301</v>
      </c>
      <c r="C40" s="144">
        <v>1309</v>
      </c>
    </row>
    <row r="41" spans="2:4" x14ac:dyDescent="0.2">
      <c r="B41" s="314" t="s">
        <v>302</v>
      </c>
      <c r="C41" s="144">
        <v>1188</v>
      </c>
    </row>
    <row r="42" spans="2:4" x14ac:dyDescent="0.2">
      <c r="B42" s="314" t="s">
        <v>303</v>
      </c>
      <c r="C42" s="144">
        <v>159</v>
      </c>
    </row>
    <row r="43" spans="2:4" x14ac:dyDescent="0.2">
      <c r="B43" s="314" t="s">
        <v>304</v>
      </c>
      <c r="C43" s="144">
        <v>329</v>
      </c>
    </row>
    <row r="44" spans="2:4" x14ac:dyDescent="0.2">
      <c r="B44" s="321" t="s">
        <v>1</v>
      </c>
      <c r="C44" s="322">
        <v>4705</v>
      </c>
    </row>
    <row r="45" spans="2:4" x14ac:dyDescent="0.2">
      <c r="B45" s="314"/>
      <c r="C45" s="144"/>
    </row>
    <row r="46" spans="2:4" x14ac:dyDescent="0.2">
      <c r="B46" s="314"/>
      <c r="C46" s="144"/>
    </row>
    <row r="48" spans="2:4" x14ac:dyDescent="0.2">
      <c r="B48" s="363" t="s">
        <v>305</v>
      </c>
      <c r="C48" s="363"/>
      <c r="D48" s="363"/>
    </row>
    <row r="49" spans="2:7" x14ac:dyDescent="0.2">
      <c r="B49" s="323" t="s">
        <v>277</v>
      </c>
      <c r="C49" s="324" t="s">
        <v>306</v>
      </c>
      <c r="D49" s="324" t="s">
        <v>307</v>
      </c>
    </row>
    <row r="50" spans="2:7" x14ac:dyDescent="0.2">
      <c r="B50" s="325" t="s">
        <v>279</v>
      </c>
      <c r="C50" s="326">
        <v>4108</v>
      </c>
      <c r="D50" s="326">
        <v>283</v>
      </c>
      <c r="F50" s="144"/>
      <c r="G50" s="144"/>
    </row>
    <row r="51" spans="2:7" x14ac:dyDescent="0.2">
      <c r="B51" s="327" t="s">
        <v>280</v>
      </c>
      <c r="C51" s="328">
        <v>302</v>
      </c>
      <c r="D51" s="328">
        <v>16</v>
      </c>
      <c r="F51" s="144"/>
      <c r="G51" s="144"/>
    </row>
    <row r="52" spans="2:7" x14ac:dyDescent="0.2">
      <c r="B52" s="327" t="s">
        <v>281</v>
      </c>
      <c r="C52" s="328">
        <v>30</v>
      </c>
      <c r="D52" s="328">
        <v>3</v>
      </c>
      <c r="F52" s="144"/>
      <c r="G52" s="144"/>
    </row>
    <row r="53" spans="2:7" x14ac:dyDescent="0.2">
      <c r="B53" s="327" t="s">
        <v>282</v>
      </c>
      <c r="C53" s="328">
        <v>41</v>
      </c>
      <c r="D53" s="328">
        <v>8</v>
      </c>
      <c r="F53" s="144"/>
      <c r="G53" s="144"/>
    </row>
    <row r="54" spans="2:7" x14ac:dyDescent="0.2">
      <c r="B54" s="327" t="s">
        <v>109</v>
      </c>
      <c r="C54" s="328">
        <v>49</v>
      </c>
      <c r="D54" s="328">
        <v>25</v>
      </c>
      <c r="F54" s="144"/>
      <c r="G54" s="144"/>
    </row>
    <row r="55" spans="2:7" x14ac:dyDescent="0.2">
      <c r="B55" s="327" t="s">
        <v>283</v>
      </c>
      <c r="C55" s="328">
        <v>105</v>
      </c>
      <c r="D55" s="328">
        <v>80</v>
      </c>
      <c r="F55" s="144"/>
      <c r="G55" s="144"/>
    </row>
    <row r="56" spans="2:7" x14ac:dyDescent="0.2">
      <c r="B56" s="327" t="s">
        <v>284</v>
      </c>
      <c r="C56" s="328">
        <v>15</v>
      </c>
      <c r="D56" s="328">
        <v>15</v>
      </c>
      <c r="F56" s="144"/>
      <c r="G56" s="144"/>
    </row>
    <row r="57" spans="2:7" x14ac:dyDescent="0.2">
      <c r="B57" s="327" t="s">
        <v>285</v>
      </c>
      <c r="C57" s="328">
        <v>54</v>
      </c>
      <c r="D57" s="328">
        <v>54</v>
      </c>
      <c r="F57" s="144"/>
      <c r="G57" s="144"/>
    </row>
    <row r="58" spans="2:7" x14ac:dyDescent="0.2">
      <c r="B58" s="329" t="s">
        <v>1</v>
      </c>
      <c r="C58" s="330">
        <v>4705</v>
      </c>
      <c r="D58" s="330">
        <v>485</v>
      </c>
      <c r="F58" s="144"/>
      <c r="G58" s="144"/>
    </row>
  </sheetData>
  <mergeCells count="6">
    <mergeCell ref="B48:D48"/>
    <mergeCell ref="A2:D2"/>
    <mergeCell ref="B6:C6"/>
    <mergeCell ref="B19:C19"/>
    <mergeCell ref="B30:C30"/>
    <mergeCell ref="B37:C37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showGridLines="0" topLeftCell="A58" zoomScale="40" zoomScaleNormal="40" workbookViewId="0"/>
  </sheetViews>
  <sheetFormatPr baseColWidth="10" defaultRowHeight="15" x14ac:dyDescent="0.25"/>
  <cols>
    <col min="1" max="1" width="3" customWidth="1"/>
    <col min="2" max="2" width="66.85546875" bestFit="1" customWidth="1"/>
    <col min="3" max="3" width="17.42578125" customWidth="1"/>
    <col min="4" max="5" width="17.42578125" style="106" customWidth="1"/>
    <col min="6" max="6" width="17.42578125" customWidth="1"/>
  </cols>
  <sheetData>
    <row r="1" spans="1:6" ht="6" customHeight="1" x14ac:dyDescent="0.25"/>
    <row r="2" spans="1:6" x14ac:dyDescent="0.25">
      <c r="A2" s="339" t="s">
        <v>85</v>
      </c>
      <c r="B2" s="339"/>
      <c r="C2" s="339"/>
      <c r="D2" s="339"/>
    </row>
    <row r="4" spans="1:6" ht="15.75" x14ac:dyDescent="0.25">
      <c r="B4" s="109" t="s">
        <v>218</v>
      </c>
      <c r="C4" s="108"/>
    </row>
    <row r="5" spans="1:6" s="111" customFormat="1" ht="22.5" customHeight="1" x14ac:dyDescent="0.25">
      <c r="B5" s="110" t="s">
        <v>87</v>
      </c>
      <c r="C5" s="342" t="s">
        <v>19</v>
      </c>
      <c r="D5" s="342"/>
      <c r="E5" s="342" t="s">
        <v>88</v>
      </c>
      <c r="F5" s="342"/>
    </row>
    <row r="6" spans="1:6" s="111" customFormat="1" ht="25.5" customHeight="1" x14ac:dyDescent="0.25">
      <c r="B6" s="14"/>
      <c r="C6" s="112">
        <v>2015</v>
      </c>
      <c r="D6" s="113">
        <v>2014</v>
      </c>
      <c r="E6" s="112">
        <v>2015</v>
      </c>
      <c r="F6" s="113">
        <v>2014</v>
      </c>
    </row>
    <row r="7" spans="1:6" x14ac:dyDescent="0.25">
      <c r="B7" s="114" t="s">
        <v>219</v>
      </c>
      <c r="C7" s="38">
        <v>989</v>
      </c>
      <c r="D7" s="15">
        <v>989</v>
      </c>
      <c r="E7" s="38">
        <v>989</v>
      </c>
      <c r="F7" s="15">
        <v>989</v>
      </c>
    </row>
    <row r="8" spans="1:6" x14ac:dyDescent="0.25">
      <c r="B8" s="114" t="s">
        <v>220</v>
      </c>
      <c r="C8" s="38">
        <v>-13</v>
      </c>
      <c r="D8" s="15">
        <v>-11</v>
      </c>
      <c r="E8" s="38">
        <v>-13</v>
      </c>
      <c r="F8" s="15">
        <v>-11</v>
      </c>
    </row>
    <row r="9" spans="1:6" x14ac:dyDescent="0.25">
      <c r="B9" s="114" t="s">
        <v>221</v>
      </c>
      <c r="C9" s="38">
        <v>354</v>
      </c>
      <c r="D9" s="15">
        <v>353</v>
      </c>
      <c r="E9" s="38">
        <v>354</v>
      </c>
      <c r="F9" s="15">
        <v>353</v>
      </c>
    </row>
    <row r="10" spans="1:6" x14ac:dyDescent="0.25">
      <c r="B10" s="114" t="s">
        <v>222</v>
      </c>
      <c r="C10" s="38">
        <v>935</v>
      </c>
      <c r="D10" s="15">
        <v>799</v>
      </c>
      <c r="E10" s="38">
        <v>935</v>
      </c>
      <c r="F10" s="15">
        <v>799</v>
      </c>
    </row>
    <row r="11" spans="1:6" x14ac:dyDescent="0.25">
      <c r="B11" s="114" t="s">
        <v>223</v>
      </c>
      <c r="C11" s="38">
        <v>125</v>
      </c>
      <c r="D11" s="15">
        <v>125</v>
      </c>
      <c r="E11" s="38">
        <v>125</v>
      </c>
      <c r="F11" s="15">
        <v>125</v>
      </c>
    </row>
    <row r="12" spans="1:6" x14ac:dyDescent="0.25">
      <c r="B12" s="114" t="s">
        <v>224</v>
      </c>
      <c r="C12" s="38">
        <v>2183</v>
      </c>
      <c r="D12" s="15">
        <v>2048</v>
      </c>
      <c r="E12" s="38">
        <v>2183</v>
      </c>
      <c r="F12" s="15">
        <v>2048</v>
      </c>
    </row>
    <row r="13" spans="1:6" x14ac:dyDescent="0.25">
      <c r="B13" s="114" t="s">
        <v>225</v>
      </c>
      <c r="C13" s="38">
        <v>82</v>
      </c>
      <c r="D13" s="15">
        <v>34</v>
      </c>
      <c r="E13" s="38">
        <v>82</v>
      </c>
      <c r="F13" s="15">
        <v>34</v>
      </c>
    </row>
    <row r="14" spans="1:6" x14ac:dyDescent="0.25">
      <c r="B14" s="114" t="s">
        <v>226</v>
      </c>
      <c r="C14" s="38">
        <v>114</v>
      </c>
      <c r="D14" s="15">
        <v>133</v>
      </c>
      <c r="E14" s="38">
        <v>114</v>
      </c>
      <c r="F14" s="15">
        <v>133</v>
      </c>
    </row>
    <row r="15" spans="1:6" x14ac:dyDescent="0.25">
      <c r="B15" s="114" t="s">
        <v>227</v>
      </c>
      <c r="C15" s="38">
        <v>115</v>
      </c>
      <c r="D15" s="15">
        <v>136</v>
      </c>
      <c r="E15" s="38">
        <v>115</v>
      </c>
      <c r="F15" s="15">
        <v>136</v>
      </c>
    </row>
    <row r="16" spans="1:6" x14ac:dyDescent="0.25">
      <c r="B16" s="114" t="s">
        <v>228</v>
      </c>
      <c r="C16" s="38">
        <v>228</v>
      </c>
      <c r="D16" s="15">
        <v>238</v>
      </c>
      <c r="E16" s="38">
        <v>0</v>
      </c>
      <c r="F16" s="15">
        <v>0</v>
      </c>
    </row>
    <row r="17" spans="2:6" x14ac:dyDescent="0.25">
      <c r="B17" s="115" t="s">
        <v>229</v>
      </c>
      <c r="C17" s="95">
        <f>SUM(C7:C16)</f>
        <v>5112</v>
      </c>
      <c r="D17" s="116">
        <f>SUM(D7:D16)</f>
        <v>4844</v>
      </c>
      <c r="E17" s="95">
        <f>SUM(E7:E16)</f>
        <v>4884</v>
      </c>
      <c r="F17" s="116">
        <f>SUM(F7:F16)</f>
        <v>4606</v>
      </c>
    </row>
    <row r="18" spans="2:6" x14ac:dyDescent="0.25">
      <c r="B18" s="117"/>
      <c r="C18" s="117"/>
      <c r="D18" s="117"/>
      <c r="E18" s="117"/>
      <c r="F18" s="117"/>
    </row>
    <row r="19" spans="2:6" x14ac:dyDescent="0.25">
      <c r="B19" s="118" t="s">
        <v>230</v>
      </c>
      <c r="C19" s="30">
        <v>-47</v>
      </c>
      <c r="D19" s="32">
        <v>-32</v>
      </c>
      <c r="E19" s="30">
        <v>-47</v>
      </c>
      <c r="F19" s="32">
        <v>-31</v>
      </c>
    </row>
    <row r="20" spans="2:6" x14ac:dyDescent="0.25">
      <c r="B20" s="119" t="s">
        <v>231</v>
      </c>
      <c r="C20" s="8">
        <v>-14</v>
      </c>
      <c r="D20" s="23"/>
      <c r="E20" s="8">
        <v>-14</v>
      </c>
      <c r="F20" s="23"/>
    </row>
    <row r="21" spans="2:6" x14ac:dyDescent="0.25">
      <c r="B21" s="119" t="s">
        <v>225</v>
      </c>
      <c r="C21" s="8">
        <v>-82</v>
      </c>
      <c r="D21" s="23">
        <v>-34</v>
      </c>
      <c r="E21" s="8">
        <v>-82</v>
      </c>
      <c r="F21" s="23">
        <v>-34</v>
      </c>
    </row>
    <row r="22" spans="2:6" x14ac:dyDescent="0.25">
      <c r="B22" s="119" t="s">
        <v>185</v>
      </c>
      <c r="C22" s="8">
        <v>808</v>
      </c>
      <c r="D22" s="23">
        <v>860</v>
      </c>
      <c r="E22" s="8">
        <v>808</v>
      </c>
      <c r="F22" s="23">
        <v>860</v>
      </c>
    </row>
    <row r="23" spans="2:6" x14ac:dyDescent="0.25">
      <c r="B23" s="119" t="s">
        <v>232</v>
      </c>
      <c r="C23" s="8">
        <v>0</v>
      </c>
      <c r="D23" s="23">
        <v>0</v>
      </c>
      <c r="E23" s="8">
        <v>0</v>
      </c>
      <c r="F23" s="23">
        <v>0</v>
      </c>
    </row>
    <row r="24" spans="2:6" x14ac:dyDescent="0.25">
      <c r="B24" s="119" t="s">
        <v>233</v>
      </c>
      <c r="C24" s="8">
        <v>-175</v>
      </c>
      <c r="D24" s="23">
        <v>-193</v>
      </c>
      <c r="E24" s="8">
        <v>-139</v>
      </c>
      <c r="F24" s="23">
        <v>-191</v>
      </c>
    </row>
    <row r="25" spans="2:6" x14ac:dyDescent="0.25">
      <c r="B25" s="119" t="s">
        <v>234</v>
      </c>
      <c r="C25" s="8">
        <v>-114</v>
      </c>
      <c r="D25" s="23">
        <v>-133</v>
      </c>
      <c r="E25" s="8">
        <v>-114</v>
      </c>
      <c r="F25" s="23">
        <v>-133</v>
      </c>
    </row>
    <row r="26" spans="2:6" x14ac:dyDescent="0.25">
      <c r="B26" s="120" t="s">
        <v>235</v>
      </c>
      <c r="C26" s="28">
        <v>-115</v>
      </c>
      <c r="D26" s="22">
        <v>-136</v>
      </c>
      <c r="E26" s="28">
        <v>-115</v>
      </c>
      <c r="F26" s="22">
        <v>-136</v>
      </c>
    </row>
    <row r="27" spans="2:6" x14ac:dyDescent="0.25">
      <c r="B27" s="115" t="s">
        <v>186</v>
      </c>
      <c r="C27" s="95">
        <f>SUM(C17:C26)</f>
        <v>5373</v>
      </c>
      <c r="D27" s="116">
        <f>SUM(D17:D26)</f>
        <v>5176</v>
      </c>
      <c r="E27" s="95">
        <f>SUM(E17:E26)</f>
        <v>5181</v>
      </c>
      <c r="F27" s="116">
        <f>SUM(F17:F26)</f>
        <v>4941</v>
      </c>
    </row>
    <row r="28" spans="2:6" x14ac:dyDescent="0.25">
      <c r="B28" s="115" t="s">
        <v>184</v>
      </c>
      <c r="C28" s="95">
        <f>C27-C22</f>
        <v>4565</v>
      </c>
      <c r="D28" s="116">
        <f>D27-D22</f>
        <v>4316</v>
      </c>
      <c r="E28" s="95">
        <f>E27-E22</f>
        <v>4373</v>
      </c>
      <c r="F28" s="116">
        <f>F27-F22</f>
        <v>4081</v>
      </c>
    </row>
    <row r="29" spans="2:6" x14ac:dyDescent="0.25">
      <c r="B29" s="120"/>
      <c r="C29" s="22"/>
      <c r="D29" s="22"/>
      <c r="E29" s="22"/>
      <c r="F29" s="22"/>
    </row>
    <row r="30" spans="2:6" s="122" customFormat="1" x14ac:dyDescent="0.25">
      <c r="B30" s="121" t="s">
        <v>236</v>
      </c>
      <c r="C30" s="38"/>
      <c r="D30" s="15"/>
      <c r="E30" s="38"/>
      <c r="F30" s="15"/>
    </row>
    <row r="31" spans="2:6" x14ac:dyDescent="0.25">
      <c r="B31" s="114" t="s">
        <v>237</v>
      </c>
      <c r="C31" s="38">
        <v>501</v>
      </c>
      <c r="D31" s="15">
        <v>501</v>
      </c>
      <c r="E31" s="38">
        <v>501</v>
      </c>
      <c r="F31" s="15">
        <v>501</v>
      </c>
    </row>
    <row r="32" spans="2:6" x14ac:dyDescent="0.25">
      <c r="B32" s="114" t="s">
        <v>238</v>
      </c>
      <c r="C32" s="38">
        <v>0</v>
      </c>
      <c r="D32" s="15">
        <v>12</v>
      </c>
      <c r="E32" s="38">
        <v>0</v>
      </c>
      <c r="F32" s="15">
        <v>12</v>
      </c>
    </row>
    <row r="33" spans="2:6" x14ac:dyDescent="0.25">
      <c r="B33" s="114" t="s">
        <v>239</v>
      </c>
      <c r="C33" s="38">
        <v>0</v>
      </c>
      <c r="D33" s="15">
        <v>0</v>
      </c>
      <c r="E33" s="38">
        <v>0</v>
      </c>
      <c r="F33" s="15">
        <v>0</v>
      </c>
    </row>
    <row r="34" spans="2:6" x14ac:dyDescent="0.25">
      <c r="B34" s="115" t="s">
        <v>187</v>
      </c>
      <c r="C34" s="95">
        <f>SUM(C31:C33)</f>
        <v>501</v>
      </c>
      <c r="D34" s="116">
        <f>SUM(D31:D33)</f>
        <v>513</v>
      </c>
      <c r="E34" s="95">
        <f>SUM(E31:E33)</f>
        <v>501</v>
      </c>
      <c r="F34" s="116">
        <f>SUM(F31:F33)</f>
        <v>513</v>
      </c>
    </row>
    <row r="35" spans="2:6" x14ac:dyDescent="0.25">
      <c r="B35" s="123" t="s">
        <v>240</v>
      </c>
      <c r="C35" s="124">
        <f>+C27+C34</f>
        <v>5874</v>
      </c>
      <c r="D35" s="125">
        <f>+D27+D34</f>
        <v>5689</v>
      </c>
      <c r="E35" s="124">
        <f>+E27+E34</f>
        <v>5682</v>
      </c>
      <c r="F35" s="125">
        <f>+F27+F34</f>
        <v>5454</v>
      </c>
    </row>
    <row r="36" spans="2:6" x14ac:dyDescent="0.25">
      <c r="B36" s="117"/>
      <c r="C36" s="126"/>
      <c r="D36" s="126"/>
      <c r="E36" s="126"/>
      <c r="F36" s="126"/>
    </row>
    <row r="37" spans="2:6" x14ac:dyDescent="0.25">
      <c r="B37" s="117"/>
      <c r="C37" s="126"/>
      <c r="D37" s="126"/>
      <c r="E37" s="126"/>
      <c r="F37" s="126"/>
    </row>
    <row r="38" spans="2:6" x14ac:dyDescent="0.25">
      <c r="B38" s="119"/>
      <c r="C38" s="23"/>
      <c r="D38" s="23"/>
      <c r="E38" s="23"/>
      <c r="F38" s="23"/>
    </row>
    <row r="39" spans="2:6" x14ac:dyDescent="0.25">
      <c r="B39" s="118"/>
      <c r="C39" s="342" t="s">
        <v>19</v>
      </c>
      <c r="D39" s="342"/>
      <c r="E39" s="342" t="s">
        <v>88</v>
      </c>
      <c r="F39" s="342"/>
    </row>
    <row r="40" spans="2:6" s="122" customFormat="1" x14ac:dyDescent="0.25">
      <c r="B40" s="127" t="s">
        <v>241</v>
      </c>
      <c r="C40" s="128">
        <v>2015</v>
      </c>
      <c r="D40" s="129">
        <v>2014</v>
      </c>
      <c r="E40" s="128">
        <v>2015</v>
      </c>
      <c r="F40" s="129">
        <v>2014</v>
      </c>
    </row>
    <row r="41" spans="2:6" x14ac:dyDescent="0.25">
      <c r="B41" s="114" t="s">
        <v>158</v>
      </c>
      <c r="C41" s="38">
        <v>0</v>
      </c>
      <c r="D41" s="15">
        <v>0</v>
      </c>
      <c r="E41" s="38">
        <v>0</v>
      </c>
      <c r="F41" s="15">
        <v>0</v>
      </c>
    </row>
    <row r="42" spans="2:6" x14ac:dyDescent="0.25">
      <c r="B42" s="114" t="s">
        <v>242</v>
      </c>
      <c r="C42" s="38">
        <v>6</v>
      </c>
      <c r="D42" s="15">
        <v>4</v>
      </c>
      <c r="E42" s="38">
        <v>6</v>
      </c>
      <c r="F42" s="15">
        <v>4</v>
      </c>
    </row>
    <row r="43" spans="2:6" x14ac:dyDescent="0.25">
      <c r="B43" s="114" t="s">
        <v>243</v>
      </c>
      <c r="C43" s="38">
        <v>20</v>
      </c>
      <c r="D43" s="15">
        <v>21</v>
      </c>
      <c r="E43" s="38">
        <v>20</v>
      </c>
      <c r="F43" s="15">
        <v>21</v>
      </c>
    </row>
    <row r="44" spans="2:6" x14ac:dyDescent="0.25">
      <c r="B44" s="114" t="s">
        <v>244</v>
      </c>
      <c r="C44" s="38">
        <v>52</v>
      </c>
      <c r="D44" s="15">
        <v>51</v>
      </c>
      <c r="E44" s="38">
        <v>306</v>
      </c>
      <c r="F44" s="15">
        <v>284</v>
      </c>
    </row>
    <row r="45" spans="2:6" x14ac:dyDescent="0.25">
      <c r="B45" s="114" t="s">
        <v>3</v>
      </c>
      <c r="C45" s="38">
        <v>5</v>
      </c>
      <c r="D45" s="15">
        <v>33</v>
      </c>
      <c r="E45" s="38">
        <v>18</v>
      </c>
      <c r="F45" s="15">
        <v>33</v>
      </c>
    </row>
    <row r="46" spans="2:6" x14ac:dyDescent="0.25">
      <c r="B46" s="114" t="s">
        <v>245</v>
      </c>
      <c r="C46" s="38">
        <v>0</v>
      </c>
      <c r="D46" s="15">
        <v>26</v>
      </c>
      <c r="E46" s="38">
        <v>0</v>
      </c>
      <c r="F46" s="15">
        <v>582</v>
      </c>
    </row>
    <row r="47" spans="2:6" x14ac:dyDescent="0.25">
      <c r="B47" s="114" t="s">
        <v>246</v>
      </c>
      <c r="C47" s="38">
        <v>0</v>
      </c>
      <c r="D47" s="15">
        <v>976</v>
      </c>
      <c r="E47" s="38">
        <v>0</v>
      </c>
      <c r="F47" s="15"/>
    </row>
    <row r="48" spans="2:6" x14ac:dyDescent="0.25">
      <c r="B48" s="114" t="s">
        <v>164</v>
      </c>
      <c r="C48" s="38">
        <v>0</v>
      </c>
      <c r="D48" s="15">
        <v>3</v>
      </c>
      <c r="E48" s="38">
        <v>0</v>
      </c>
      <c r="F48" s="15">
        <v>3</v>
      </c>
    </row>
    <row r="49" spans="2:6" x14ac:dyDescent="0.25">
      <c r="B49" s="114" t="s">
        <v>165</v>
      </c>
      <c r="C49" s="38">
        <v>16</v>
      </c>
      <c r="D49" s="15">
        <v>13</v>
      </c>
      <c r="E49" s="38">
        <v>12</v>
      </c>
      <c r="F49" s="15">
        <v>12</v>
      </c>
    </row>
    <row r="50" spans="2:6" x14ac:dyDescent="0.25">
      <c r="B50" s="114" t="s">
        <v>247</v>
      </c>
      <c r="C50" s="38">
        <v>8</v>
      </c>
      <c r="D50" s="15">
        <v>6</v>
      </c>
      <c r="E50" s="38">
        <v>8</v>
      </c>
      <c r="F50" s="15">
        <v>6</v>
      </c>
    </row>
    <row r="51" spans="2:6" x14ac:dyDescent="0.25">
      <c r="B51" s="114" t="s">
        <v>248</v>
      </c>
      <c r="C51" s="38">
        <v>114</v>
      </c>
      <c r="D51" s="15">
        <v>81</v>
      </c>
      <c r="E51" s="38">
        <v>190</v>
      </c>
      <c r="F51" s="15">
        <v>148</v>
      </c>
    </row>
    <row r="52" spans="2:6" x14ac:dyDescent="0.25">
      <c r="B52" s="115" t="s">
        <v>249</v>
      </c>
      <c r="C52" s="95">
        <f>SUM(C41:C51)</f>
        <v>221</v>
      </c>
      <c r="D52" s="116">
        <f>SUM(D41:D51)</f>
        <v>1214</v>
      </c>
      <c r="E52" s="95">
        <f>SUM(E41:E51)</f>
        <v>560</v>
      </c>
      <c r="F52" s="116">
        <f>SUM(F41:F51)</f>
        <v>1093</v>
      </c>
    </row>
    <row r="53" spans="2:6" x14ac:dyDescent="0.25">
      <c r="B53" s="117"/>
      <c r="C53" s="23"/>
      <c r="D53" s="126"/>
      <c r="E53" s="23"/>
      <c r="F53" s="126"/>
    </row>
    <row r="54" spans="2:6" x14ac:dyDescent="0.25">
      <c r="B54" s="119"/>
      <c r="C54" s="23"/>
      <c r="D54" s="23"/>
      <c r="E54" s="23"/>
      <c r="F54" s="23"/>
    </row>
    <row r="55" spans="2:6" x14ac:dyDescent="0.25">
      <c r="B55" s="118"/>
      <c r="C55" s="342" t="s">
        <v>19</v>
      </c>
      <c r="D55" s="342"/>
      <c r="E55" s="342" t="s">
        <v>88</v>
      </c>
      <c r="F55" s="342"/>
    </row>
    <row r="56" spans="2:6" s="130" customFormat="1" x14ac:dyDescent="0.25">
      <c r="B56" s="127" t="s">
        <v>250</v>
      </c>
      <c r="C56" s="112">
        <v>2015</v>
      </c>
      <c r="D56" s="113">
        <v>2014</v>
      </c>
      <c r="E56" s="112">
        <v>2015</v>
      </c>
      <c r="F56" s="113">
        <v>2014</v>
      </c>
    </row>
    <row r="57" spans="2:6" x14ac:dyDescent="0.25">
      <c r="B57" s="114" t="s">
        <v>251</v>
      </c>
      <c r="C57" s="38">
        <v>562</v>
      </c>
      <c r="D57" s="15"/>
      <c r="E57" s="38">
        <v>308</v>
      </c>
      <c r="F57" s="15"/>
    </row>
    <row r="58" spans="2:6" x14ac:dyDescent="0.25">
      <c r="B58" s="114" t="s">
        <v>252</v>
      </c>
      <c r="C58" s="38">
        <v>46</v>
      </c>
      <c r="D58" s="15"/>
      <c r="E58" s="38">
        <v>46</v>
      </c>
      <c r="F58" s="15"/>
    </row>
    <row r="59" spans="2:6" x14ac:dyDescent="0.25">
      <c r="B59" s="114" t="s">
        <v>253</v>
      </c>
      <c r="C59" s="38">
        <v>773</v>
      </c>
      <c r="D59" s="15">
        <v>854</v>
      </c>
      <c r="E59" s="38">
        <v>757</v>
      </c>
      <c r="F59" s="15">
        <v>837</v>
      </c>
    </row>
    <row r="60" spans="2:6" x14ac:dyDescent="0.25">
      <c r="B60" s="114" t="s">
        <v>254</v>
      </c>
      <c r="C60" s="38">
        <v>512</v>
      </c>
      <c r="D60" s="15">
        <v>440</v>
      </c>
      <c r="E60" s="38">
        <v>512</v>
      </c>
      <c r="F60" s="15">
        <v>440</v>
      </c>
    </row>
    <row r="61" spans="2:6" x14ac:dyDescent="0.25">
      <c r="B61" s="114" t="s">
        <v>255</v>
      </c>
      <c r="C61" s="38">
        <v>252</v>
      </c>
      <c r="D61" s="15">
        <v>174</v>
      </c>
      <c r="E61" s="38">
        <v>252</v>
      </c>
      <c r="F61" s="15">
        <v>174</v>
      </c>
    </row>
    <row r="62" spans="2:6" x14ac:dyDescent="0.25">
      <c r="B62" s="115" t="s">
        <v>256</v>
      </c>
      <c r="C62" s="95">
        <f>SUM(C57:C61)</f>
        <v>2145</v>
      </c>
      <c r="D62" s="116">
        <f>SUM(D57:D61)</f>
        <v>1468</v>
      </c>
      <c r="E62" s="95">
        <f>SUM(E57:E61)</f>
        <v>1875</v>
      </c>
      <c r="F62" s="116">
        <f>SUM(F57:F61)</f>
        <v>1451</v>
      </c>
    </row>
    <row r="63" spans="2:6" x14ac:dyDescent="0.25">
      <c r="B63" s="115" t="s">
        <v>204</v>
      </c>
      <c r="C63" s="95">
        <f>C52+C62</f>
        <v>2366</v>
      </c>
      <c r="D63" s="116">
        <f>D52+D62</f>
        <v>2682</v>
      </c>
      <c r="E63" s="95">
        <f>E62+E52</f>
        <v>2435</v>
      </c>
      <c r="F63" s="116">
        <f>F62+F52</f>
        <v>2544</v>
      </c>
    </row>
    <row r="64" spans="2:6" x14ac:dyDescent="0.25">
      <c r="B64" s="114" t="s">
        <v>257</v>
      </c>
      <c r="C64" s="38">
        <v>0</v>
      </c>
      <c r="D64" s="15">
        <v>0</v>
      </c>
      <c r="E64" s="38">
        <v>0</v>
      </c>
      <c r="F64" s="15">
        <v>0</v>
      </c>
    </row>
    <row r="65" spans="2:6" x14ac:dyDescent="0.25">
      <c r="B65" s="114" t="s">
        <v>258</v>
      </c>
      <c r="C65" s="38">
        <v>0</v>
      </c>
      <c r="D65" s="15">
        <v>0</v>
      </c>
      <c r="E65" s="38">
        <v>0</v>
      </c>
      <c r="F65" s="15">
        <v>0</v>
      </c>
    </row>
    <row r="66" spans="2:6" x14ac:dyDescent="0.25">
      <c r="B66" s="114" t="s">
        <v>259</v>
      </c>
      <c r="C66" s="38">
        <v>0</v>
      </c>
      <c r="D66" s="15">
        <v>0</v>
      </c>
      <c r="E66" s="38">
        <v>0</v>
      </c>
      <c r="F66" s="15">
        <v>0</v>
      </c>
    </row>
    <row r="67" spans="2:6" x14ac:dyDescent="0.25">
      <c r="B67" s="120" t="s">
        <v>260</v>
      </c>
      <c r="C67" s="28">
        <v>40</v>
      </c>
      <c r="D67" s="22">
        <v>21</v>
      </c>
      <c r="E67" s="28">
        <v>5</v>
      </c>
      <c r="F67" s="22">
        <v>9</v>
      </c>
    </row>
    <row r="68" spans="2:6" x14ac:dyDescent="0.25">
      <c r="B68" s="115" t="s">
        <v>205</v>
      </c>
      <c r="C68" s="95">
        <f>SUM(C64:C67)</f>
        <v>40</v>
      </c>
      <c r="D68" s="116">
        <f>SUM(D64:D67)</f>
        <v>21</v>
      </c>
      <c r="E68" s="95">
        <f>SUM(E64:E67)</f>
        <v>5</v>
      </c>
      <c r="F68" s="116">
        <f>SUM(F64:F67)</f>
        <v>9</v>
      </c>
    </row>
    <row r="69" spans="2:6" x14ac:dyDescent="0.25">
      <c r="B69" s="115" t="s">
        <v>206</v>
      </c>
      <c r="C69" s="124">
        <v>190</v>
      </c>
      <c r="D69" s="125">
        <v>180</v>
      </c>
      <c r="E69" s="94">
        <v>169</v>
      </c>
      <c r="F69" s="131">
        <v>164</v>
      </c>
    </row>
    <row r="70" spans="2:6" x14ac:dyDescent="0.25">
      <c r="B70" s="120" t="s">
        <v>207</v>
      </c>
      <c r="C70" s="28">
        <v>0</v>
      </c>
      <c r="D70" s="22">
        <v>0</v>
      </c>
      <c r="E70" s="9">
        <v>0</v>
      </c>
      <c r="F70" s="18">
        <v>0</v>
      </c>
    </row>
    <row r="71" spans="2:6" x14ac:dyDescent="0.25">
      <c r="B71" s="123" t="s">
        <v>261</v>
      </c>
      <c r="C71" s="124">
        <f>C63+C68+C69+C70</f>
        <v>2596</v>
      </c>
      <c r="D71" s="125">
        <f>D63+D68+D69+D70</f>
        <v>2883</v>
      </c>
      <c r="E71" s="124">
        <f>E63+E68+E69+E70</f>
        <v>2609</v>
      </c>
      <c r="F71" s="125">
        <f>F63+F68+F69+F70</f>
        <v>2717</v>
      </c>
    </row>
    <row r="72" spans="2:6" x14ac:dyDescent="0.25">
      <c r="B72" s="123" t="s">
        <v>208</v>
      </c>
      <c r="C72" s="124">
        <v>32455</v>
      </c>
      <c r="D72" s="125">
        <v>36036</v>
      </c>
      <c r="E72" s="95">
        <v>32603</v>
      </c>
      <c r="F72" s="116">
        <v>33971</v>
      </c>
    </row>
    <row r="73" spans="2:6" x14ac:dyDescent="0.25">
      <c r="B73" s="115" t="s">
        <v>209</v>
      </c>
      <c r="C73" s="95">
        <v>1460</v>
      </c>
      <c r="D73" s="116">
        <v>1622</v>
      </c>
      <c r="E73" s="95">
        <f>E72*0.045</f>
        <v>1467.135</v>
      </c>
      <c r="F73" s="116">
        <v>1528</v>
      </c>
    </row>
    <row r="74" spans="2:6" x14ac:dyDescent="0.25">
      <c r="B74" s="114"/>
      <c r="C74" s="15"/>
      <c r="D74" s="15"/>
      <c r="E74" s="15"/>
      <c r="F74" s="15"/>
    </row>
    <row r="75" spans="2:6" x14ac:dyDescent="0.25">
      <c r="B75" s="118"/>
      <c r="C75" s="342" t="s">
        <v>19</v>
      </c>
      <c r="D75" s="342"/>
      <c r="E75" s="342" t="s">
        <v>88</v>
      </c>
      <c r="F75" s="342"/>
    </row>
    <row r="76" spans="2:6" s="71" customFormat="1" x14ac:dyDescent="0.25">
      <c r="B76" s="132" t="s">
        <v>210</v>
      </c>
      <c r="C76" s="112">
        <v>2015</v>
      </c>
      <c r="D76" s="113">
        <v>2014</v>
      </c>
      <c r="E76" s="112">
        <v>2015</v>
      </c>
      <c r="F76" s="113">
        <v>2014</v>
      </c>
    </row>
    <row r="77" spans="2:6" x14ac:dyDescent="0.25">
      <c r="B77" s="114" t="s">
        <v>211</v>
      </c>
      <c r="C77" s="38">
        <v>811</v>
      </c>
      <c r="D77" s="15">
        <v>900</v>
      </c>
      <c r="E77" s="38">
        <f>E72*0.025</f>
        <v>815.07500000000005</v>
      </c>
      <c r="F77" s="15">
        <v>849</v>
      </c>
    </row>
    <row r="78" spans="2:6" x14ac:dyDescent="0.25">
      <c r="B78" s="114" t="s">
        <v>212</v>
      </c>
      <c r="C78" s="38">
        <v>974</v>
      </c>
      <c r="D78" s="15">
        <v>1081</v>
      </c>
      <c r="E78" s="38">
        <f>E72*0.03</f>
        <v>978.08999999999992</v>
      </c>
      <c r="F78" s="15">
        <v>1019</v>
      </c>
    </row>
    <row r="79" spans="2:6" x14ac:dyDescent="0.25">
      <c r="B79" s="114" t="s">
        <v>213</v>
      </c>
      <c r="C79" s="38">
        <v>325</v>
      </c>
      <c r="D79" s="15">
        <v>360</v>
      </c>
      <c r="E79" s="38">
        <f>E72*0.01</f>
        <v>326.03000000000003</v>
      </c>
      <c r="F79" s="15">
        <v>340</v>
      </c>
    </row>
    <row r="80" spans="2:6" x14ac:dyDescent="0.25">
      <c r="B80" s="115" t="s">
        <v>214</v>
      </c>
      <c r="C80" s="95">
        <f>C78+C77+C79</f>
        <v>2110</v>
      </c>
      <c r="D80" s="116">
        <f>D78+D77+D79</f>
        <v>2341</v>
      </c>
      <c r="E80" s="95">
        <f>E78+E77+E79</f>
        <v>2119.1950000000002</v>
      </c>
      <c r="F80" s="116">
        <f>F78+F77+F79</f>
        <v>2208</v>
      </c>
    </row>
    <row r="81" spans="2:7" x14ac:dyDescent="0.25">
      <c r="B81" s="115" t="s">
        <v>215</v>
      </c>
      <c r="C81" s="95">
        <f>C28-C73-C80</f>
        <v>995</v>
      </c>
      <c r="D81" s="116">
        <f>D28-D73-D80</f>
        <v>353</v>
      </c>
      <c r="E81" s="95">
        <f>E28-E73-E80</f>
        <v>786.66999999999962</v>
      </c>
      <c r="F81" s="116">
        <f>F28-F73-F80</f>
        <v>345</v>
      </c>
    </row>
    <row r="82" spans="2:7" x14ac:dyDescent="0.25">
      <c r="B82" s="119"/>
      <c r="C82" s="23"/>
      <c r="D82" s="23"/>
      <c r="E82" s="23"/>
      <c r="F82" s="23"/>
    </row>
    <row r="83" spans="2:7" x14ac:dyDescent="0.25">
      <c r="B83" s="118"/>
      <c r="C83" s="342" t="s">
        <v>19</v>
      </c>
      <c r="D83" s="342"/>
      <c r="E83" s="342" t="s">
        <v>88</v>
      </c>
      <c r="F83" s="342"/>
    </row>
    <row r="84" spans="2:7" s="71" customFormat="1" x14ac:dyDescent="0.25">
      <c r="B84" s="132" t="s">
        <v>262</v>
      </c>
      <c r="C84" s="112">
        <v>2015</v>
      </c>
      <c r="D84" s="113">
        <v>2014</v>
      </c>
      <c r="E84" s="112">
        <v>2015</v>
      </c>
      <c r="F84" s="113">
        <v>2014</v>
      </c>
    </row>
    <row r="85" spans="2:7" x14ac:dyDescent="0.25">
      <c r="B85" s="118" t="s">
        <v>87</v>
      </c>
      <c r="C85" s="133">
        <v>18.100000000000001</v>
      </c>
      <c r="D85" s="134">
        <v>15.8</v>
      </c>
      <c r="E85" s="133">
        <f>E35*100/E72</f>
        <v>17.427844063429745</v>
      </c>
      <c r="F85" s="134">
        <v>16.100000000000001</v>
      </c>
    </row>
    <row r="86" spans="2:7" x14ac:dyDescent="0.25">
      <c r="B86" s="119" t="s">
        <v>216</v>
      </c>
      <c r="C86" s="135">
        <v>16.600000000000001</v>
      </c>
      <c r="D86" s="136">
        <v>14.4</v>
      </c>
      <c r="E86" s="135">
        <f>E27*100/E72</f>
        <v>15.891175658681716</v>
      </c>
      <c r="F86" s="136">
        <v>14.6</v>
      </c>
    </row>
    <row r="87" spans="2:7" s="7" customFormat="1" x14ac:dyDescent="0.25">
      <c r="B87" s="120" t="s">
        <v>217</v>
      </c>
      <c r="C87" s="49">
        <v>14.1</v>
      </c>
      <c r="D87" s="51">
        <v>12</v>
      </c>
      <c r="E87" s="49">
        <f>E28*100/E72</f>
        <v>13.412876115694875</v>
      </c>
      <c r="F87" s="51">
        <v>12</v>
      </c>
    </row>
    <row r="88" spans="2:7" x14ac:dyDescent="0.25">
      <c r="E88" s="136"/>
    </row>
    <row r="89" spans="2:7" x14ac:dyDescent="0.25">
      <c r="B89" s="336" t="s">
        <v>89</v>
      </c>
      <c r="C89" s="336"/>
      <c r="D89" s="336"/>
      <c r="E89" s="119"/>
      <c r="F89" s="23"/>
    </row>
    <row r="90" spans="2:7" x14ac:dyDescent="0.25">
      <c r="B90" s="5" t="s">
        <v>188</v>
      </c>
      <c r="C90" s="205" t="s">
        <v>189</v>
      </c>
      <c r="D90" s="205" t="s">
        <v>190</v>
      </c>
      <c r="E90" s="343" t="s">
        <v>191</v>
      </c>
      <c r="F90" s="343"/>
      <c r="G90" s="145">
        <v>42369</v>
      </c>
    </row>
    <row r="91" spans="2:7" x14ac:dyDescent="0.25">
      <c r="B91" s="7" t="s">
        <v>192</v>
      </c>
      <c r="C91" s="146" t="s">
        <v>193</v>
      </c>
      <c r="D91" s="146" t="s">
        <v>194</v>
      </c>
      <c r="E91" s="340" t="s">
        <v>195</v>
      </c>
      <c r="F91" s="340"/>
      <c r="G91" s="8">
        <v>501</v>
      </c>
    </row>
    <row r="92" spans="2:7" x14ac:dyDescent="0.25">
      <c r="B92" s="147" t="s">
        <v>196</v>
      </c>
      <c r="C92" s="148"/>
      <c r="D92" s="148"/>
      <c r="E92" s="337"/>
      <c r="F92" s="337"/>
      <c r="G92" s="9">
        <v>501</v>
      </c>
    </row>
    <row r="93" spans="2:7" x14ac:dyDescent="0.25">
      <c r="B93" s="7" t="s">
        <v>197</v>
      </c>
      <c r="C93" s="146" t="s">
        <v>198</v>
      </c>
      <c r="D93" s="146" t="s">
        <v>199</v>
      </c>
      <c r="E93" s="340" t="s">
        <v>200</v>
      </c>
      <c r="F93" s="340"/>
      <c r="G93" s="8">
        <v>507</v>
      </c>
    </row>
    <row r="94" spans="2:7" x14ac:dyDescent="0.25">
      <c r="B94" s="7" t="s">
        <v>201</v>
      </c>
      <c r="C94" s="146" t="s">
        <v>202</v>
      </c>
      <c r="D94" s="146" t="s">
        <v>199</v>
      </c>
      <c r="E94" s="341" t="s">
        <v>203</v>
      </c>
      <c r="F94" s="341"/>
      <c r="G94" s="8">
        <v>319</v>
      </c>
    </row>
    <row r="95" spans="2:7" x14ac:dyDescent="0.25">
      <c r="B95" s="147" t="s">
        <v>185</v>
      </c>
      <c r="C95" s="148"/>
      <c r="D95" s="148"/>
      <c r="E95" s="337"/>
      <c r="F95" s="337"/>
      <c r="G95" s="9">
        <v>826</v>
      </c>
    </row>
    <row r="96" spans="2:7" x14ac:dyDescent="0.25">
      <c r="B96" s="338" t="s">
        <v>90</v>
      </c>
      <c r="C96" s="338"/>
      <c r="D96" s="119"/>
      <c r="E96" s="119"/>
      <c r="F96" s="23"/>
    </row>
    <row r="97" spans="2:6" x14ac:dyDescent="0.25">
      <c r="B97" s="206"/>
      <c r="C97" s="206"/>
      <c r="D97" s="119"/>
      <c r="E97" s="119"/>
      <c r="F97" s="23"/>
    </row>
    <row r="98" spans="2:6" x14ac:dyDescent="0.25">
      <c r="B98" s="23"/>
      <c r="C98" s="119"/>
      <c r="D98" s="119"/>
      <c r="E98" s="119"/>
      <c r="F98" s="23"/>
    </row>
    <row r="99" spans="2:6" x14ac:dyDescent="0.25">
      <c r="B99" s="336" t="s">
        <v>317</v>
      </c>
      <c r="C99" s="336"/>
      <c r="D99" s="336"/>
    </row>
    <row r="100" spans="2:6" x14ac:dyDescent="0.25">
      <c r="B100" s="207"/>
      <c r="C100" s="331" t="s">
        <v>19</v>
      </c>
      <c r="D100" s="331" t="s">
        <v>88</v>
      </c>
      <c r="E100"/>
    </row>
    <row r="101" spans="2:6" x14ac:dyDescent="0.25">
      <c r="B101" s="208" t="s">
        <v>318</v>
      </c>
      <c r="C101" s="209"/>
      <c r="D101" s="209"/>
      <c r="E101"/>
    </row>
    <row r="102" spans="2:6" x14ac:dyDescent="0.25">
      <c r="B102" s="210" t="s">
        <v>319</v>
      </c>
      <c r="C102" s="211"/>
      <c r="D102" s="211"/>
      <c r="E102"/>
    </row>
    <row r="103" spans="2:6" x14ac:dyDescent="0.25">
      <c r="B103" s="210" t="s">
        <v>320</v>
      </c>
      <c r="C103" s="211">
        <v>1433896</v>
      </c>
      <c r="D103" s="211">
        <v>999553</v>
      </c>
      <c r="E103"/>
    </row>
    <row r="104" spans="2:6" x14ac:dyDescent="0.25">
      <c r="B104" s="210" t="s">
        <v>321</v>
      </c>
      <c r="C104" s="211">
        <v>312894</v>
      </c>
      <c r="D104" s="211">
        <v>273436</v>
      </c>
      <c r="E104"/>
    </row>
    <row r="105" spans="2:6" x14ac:dyDescent="0.25">
      <c r="B105" s="210" t="s">
        <v>322</v>
      </c>
      <c r="C105" s="211"/>
      <c r="D105" s="211"/>
      <c r="E105"/>
    </row>
    <row r="106" spans="2:6" ht="45" customHeight="1" x14ac:dyDescent="0.25">
      <c r="B106" s="212" t="s">
        <v>323</v>
      </c>
      <c r="C106" s="211"/>
      <c r="D106" s="211"/>
      <c r="E106"/>
    </row>
    <row r="107" spans="2:6" x14ac:dyDescent="0.25">
      <c r="B107" s="210" t="s">
        <v>324</v>
      </c>
      <c r="C107" s="211"/>
      <c r="D107" s="211"/>
      <c r="E107"/>
    </row>
    <row r="108" spans="2:6" ht="45.75" customHeight="1" x14ac:dyDescent="0.25">
      <c r="B108" s="212" t="s">
        <v>325</v>
      </c>
      <c r="C108" s="211"/>
      <c r="D108" s="211"/>
      <c r="E108"/>
    </row>
    <row r="109" spans="2:6" x14ac:dyDescent="0.25">
      <c r="B109" s="210" t="s">
        <v>326</v>
      </c>
      <c r="C109" s="211">
        <v>6541178</v>
      </c>
      <c r="D109" s="211">
        <v>22017189</v>
      </c>
      <c r="E109"/>
    </row>
    <row r="110" spans="2:6" x14ac:dyDescent="0.25">
      <c r="B110" s="213" t="s">
        <v>327</v>
      </c>
      <c r="C110" s="214">
        <v>59504453</v>
      </c>
      <c r="D110" s="214">
        <v>44297701</v>
      </c>
      <c r="E110"/>
    </row>
    <row r="111" spans="2:6" x14ac:dyDescent="0.25">
      <c r="B111" s="215"/>
      <c r="C111" s="215"/>
      <c r="D111" s="215"/>
      <c r="E111"/>
    </row>
    <row r="112" spans="2:6" x14ac:dyDescent="0.25">
      <c r="B112" s="216" t="s">
        <v>328</v>
      </c>
      <c r="C112" s="217"/>
      <c r="D112" s="217"/>
      <c r="E112"/>
    </row>
    <row r="113" spans="2:5" x14ac:dyDescent="0.25">
      <c r="B113" s="210" t="s">
        <v>329</v>
      </c>
      <c r="C113" s="209">
        <v>5372942.8389999997</v>
      </c>
      <c r="D113" s="209">
        <v>5180398.8289999999</v>
      </c>
      <c r="E113"/>
    </row>
    <row r="114" spans="2:5" x14ac:dyDescent="0.25">
      <c r="B114" s="210" t="s">
        <v>330</v>
      </c>
      <c r="C114" s="211">
        <v>5372942.8389999997</v>
      </c>
      <c r="D114" s="211">
        <v>5180398.8289999999</v>
      </c>
      <c r="E114"/>
    </row>
    <row r="115" spans="2:5" x14ac:dyDescent="0.25">
      <c r="B115" s="210" t="s">
        <v>331</v>
      </c>
      <c r="C115" s="211"/>
      <c r="D115" s="211"/>
      <c r="E115"/>
    </row>
    <row r="116" spans="2:5" x14ac:dyDescent="0.25">
      <c r="B116" s="210" t="s">
        <v>332</v>
      </c>
      <c r="C116" s="211"/>
      <c r="D116" s="211"/>
      <c r="E116"/>
    </row>
    <row r="117" spans="2:5" x14ac:dyDescent="0.25">
      <c r="B117" s="210" t="s">
        <v>333</v>
      </c>
      <c r="C117" s="211"/>
      <c r="D117" s="211"/>
      <c r="E117"/>
    </row>
    <row r="118" spans="2:5" x14ac:dyDescent="0.25">
      <c r="B118" s="210" t="s">
        <v>334</v>
      </c>
      <c r="C118" s="211"/>
      <c r="D118" s="211"/>
      <c r="E118"/>
    </row>
    <row r="119" spans="2:5" x14ac:dyDescent="0.25">
      <c r="B119" s="210" t="s">
        <v>335</v>
      </c>
      <c r="C119" s="214"/>
      <c r="D119" s="214"/>
      <c r="E119"/>
    </row>
    <row r="120" spans="2:5" x14ac:dyDescent="0.25">
      <c r="B120" s="218"/>
      <c r="C120" s="218"/>
      <c r="D120" s="218"/>
      <c r="E120"/>
    </row>
    <row r="121" spans="2:5" x14ac:dyDescent="0.25">
      <c r="B121" s="219" t="s">
        <v>336</v>
      </c>
      <c r="C121" s="218"/>
      <c r="D121" s="218"/>
      <c r="E121"/>
    </row>
    <row r="122" spans="2:5" x14ac:dyDescent="0.25">
      <c r="B122" s="208" t="s">
        <v>337</v>
      </c>
      <c r="C122" s="220">
        <v>7.9255804111199979E-2</v>
      </c>
      <c r="D122" s="220">
        <v>7.6646861917356507E-2</v>
      </c>
      <c r="E122"/>
    </row>
    <row r="123" spans="2:5" ht="30" x14ac:dyDescent="0.25">
      <c r="B123" s="213" t="s">
        <v>338</v>
      </c>
      <c r="C123" s="221">
        <v>7.9255804111199979E-2</v>
      </c>
      <c r="D123" s="221">
        <v>7.6646861917356507E-2</v>
      </c>
      <c r="E123"/>
    </row>
  </sheetData>
  <mergeCells count="20">
    <mergeCell ref="C39:D39"/>
    <mergeCell ref="E39:F39"/>
    <mergeCell ref="C55:D55"/>
    <mergeCell ref="E55:F55"/>
    <mergeCell ref="B99:D99"/>
    <mergeCell ref="E95:F95"/>
    <mergeCell ref="B96:C96"/>
    <mergeCell ref="A2:D2"/>
    <mergeCell ref="E91:F91"/>
    <mergeCell ref="E92:F92"/>
    <mergeCell ref="E93:F93"/>
    <mergeCell ref="E94:F94"/>
    <mergeCell ref="C75:D75"/>
    <mergeCell ref="E75:F75"/>
    <mergeCell ref="C83:D83"/>
    <mergeCell ref="E83:F83"/>
    <mergeCell ref="B89:D89"/>
    <mergeCell ref="E90:F90"/>
    <mergeCell ref="C5:D5"/>
    <mergeCell ref="E5:F5"/>
  </mergeCells>
  <hyperlinks>
    <hyperlink ref="A2:D2" location="Innholdsfortegnelse!A1" display="Innholdsfortegnelse"/>
  </hyperlinks>
  <pageMargins left="0.11811023622047245" right="0.11811023622047245" top="0.15748031496062992" bottom="0.15748031496062992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topLeftCell="A8" zoomScale="70" zoomScaleNormal="70" workbookViewId="0">
      <selection activeCell="D8" sqref="D8"/>
    </sheetView>
  </sheetViews>
  <sheetFormatPr baseColWidth="10" defaultRowHeight="15" x14ac:dyDescent="0.25"/>
  <cols>
    <col min="1" max="1" width="3" customWidth="1"/>
    <col min="2" max="2" width="67.7109375" bestFit="1" customWidth="1"/>
  </cols>
  <sheetData>
    <row r="1" spans="1:4" ht="6" customHeight="1" x14ac:dyDescent="0.25"/>
    <row r="2" spans="1:4" x14ac:dyDescent="0.25">
      <c r="A2" s="339" t="s">
        <v>85</v>
      </c>
      <c r="B2" s="339"/>
      <c r="C2" s="339"/>
      <c r="D2" s="339"/>
    </row>
    <row r="4" spans="1:4" x14ac:dyDescent="0.25">
      <c r="B4" s="222" t="s">
        <v>339</v>
      </c>
      <c r="C4" s="344"/>
      <c r="D4" s="344"/>
    </row>
    <row r="5" spans="1:4" x14ac:dyDescent="0.25">
      <c r="B5" s="223"/>
      <c r="C5" s="224">
        <v>2015</v>
      </c>
      <c r="D5" s="225">
        <v>2014</v>
      </c>
    </row>
    <row r="6" spans="1:4" x14ac:dyDescent="0.25">
      <c r="B6" s="226" t="s">
        <v>340</v>
      </c>
      <c r="C6" s="227">
        <v>1150.3599999999999</v>
      </c>
      <c r="D6" s="228">
        <f>875+175+0.36</f>
        <v>1050.3599999999999</v>
      </c>
    </row>
    <row r="7" spans="1:4" x14ac:dyDescent="0.25">
      <c r="B7" s="229" t="s">
        <v>341</v>
      </c>
      <c r="C7" s="230">
        <v>179.01224199999999</v>
      </c>
      <c r="D7" s="231">
        <v>194</v>
      </c>
    </row>
    <row r="8" spans="1:4" x14ac:dyDescent="0.25">
      <c r="B8" s="226" t="s">
        <v>342</v>
      </c>
      <c r="C8" s="232">
        <f>SUM(C6:C7)</f>
        <v>1329.3722419999999</v>
      </c>
      <c r="D8" s="233">
        <f>SUM(D6:D7)</f>
        <v>1244.3599999999999</v>
      </c>
    </row>
    <row r="9" spans="1:4" x14ac:dyDescent="0.25">
      <c r="B9" s="226" t="s">
        <v>343</v>
      </c>
      <c r="C9" s="227">
        <v>-176.46600000000001</v>
      </c>
      <c r="D9" s="228">
        <v>-191</v>
      </c>
    </row>
    <row r="10" spans="1:4" x14ac:dyDescent="0.25">
      <c r="B10" s="234" t="s">
        <v>344</v>
      </c>
      <c r="C10" s="227">
        <v>-31.896999999999998</v>
      </c>
      <c r="D10" s="228">
        <v>-1</v>
      </c>
    </row>
    <row r="11" spans="1:4" x14ac:dyDescent="0.25">
      <c r="B11" s="235" t="s">
        <v>184</v>
      </c>
      <c r="C11" s="236">
        <f>C8+C9+C10</f>
        <v>1121.0092420000001</v>
      </c>
      <c r="D11" s="237">
        <f>D8+D9+D10</f>
        <v>1052.3599999999999</v>
      </c>
    </row>
    <row r="12" spans="1:4" x14ac:dyDescent="0.25">
      <c r="B12" s="234"/>
      <c r="C12" s="227"/>
      <c r="D12" s="228"/>
    </row>
    <row r="13" spans="1:4" x14ac:dyDescent="0.25">
      <c r="B13" s="229" t="s">
        <v>236</v>
      </c>
      <c r="C13" s="230">
        <v>0</v>
      </c>
      <c r="D13" s="231">
        <v>0</v>
      </c>
    </row>
    <row r="14" spans="1:4" x14ac:dyDescent="0.25">
      <c r="B14" s="238" t="s">
        <v>240</v>
      </c>
      <c r="C14" s="239">
        <f>C11+C13</f>
        <v>1121.0092420000001</v>
      </c>
      <c r="D14" s="240">
        <f>D11+D13</f>
        <v>1052.3599999999999</v>
      </c>
    </row>
    <row r="17" spans="2:4" x14ac:dyDescent="0.25">
      <c r="B17" s="241" t="s">
        <v>208</v>
      </c>
      <c r="C17" s="242"/>
      <c r="D17" s="243"/>
    </row>
    <row r="18" spans="2:4" x14ac:dyDescent="0.25">
      <c r="B18" s="244"/>
      <c r="C18" s="245">
        <v>2015</v>
      </c>
      <c r="D18" s="246">
        <v>2014</v>
      </c>
    </row>
    <row r="19" spans="2:4" x14ac:dyDescent="0.25">
      <c r="B19" s="247" t="s">
        <v>345</v>
      </c>
      <c r="C19" s="227">
        <v>300.62690000000003</v>
      </c>
      <c r="D19" s="228">
        <v>5731</v>
      </c>
    </row>
    <row r="20" spans="2:4" x14ac:dyDescent="0.25">
      <c r="B20" s="247" t="s">
        <v>346</v>
      </c>
      <c r="C20" s="227">
        <v>3345.223</v>
      </c>
      <c r="D20" s="228">
        <v>214</v>
      </c>
    </row>
    <row r="21" spans="2:4" x14ac:dyDescent="0.25">
      <c r="B21" s="243" t="s">
        <v>206</v>
      </c>
      <c r="C21" s="227">
        <v>410.64624999999995</v>
      </c>
      <c r="D21" s="228">
        <v>266</v>
      </c>
    </row>
    <row r="22" spans="2:4" x14ac:dyDescent="0.25">
      <c r="B22" s="248" t="s">
        <v>347</v>
      </c>
      <c r="C22" s="230">
        <v>443.5625</v>
      </c>
      <c r="D22" s="231">
        <v>526</v>
      </c>
    </row>
    <row r="23" spans="2:4" x14ac:dyDescent="0.25">
      <c r="B23" s="249" t="s">
        <v>348</v>
      </c>
      <c r="C23" s="227">
        <v>4500.0586499999999</v>
      </c>
      <c r="D23" s="228">
        <v>6737</v>
      </c>
    </row>
    <row r="24" spans="2:4" x14ac:dyDescent="0.25">
      <c r="B24" s="243" t="s">
        <v>349</v>
      </c>
      <c r="C24" s="227">
        <v>3107.8910000000001</v>
      </c>
      <c r="D24" s="228">
        <v>81</v>
      </c>
    </row>
    <row r="25" spans="2:4" x14ac:dyDescent="0.25">
      <c r="B25" s="250" t="s">
        <v>350</v>
      </c>
      <c r="C25" s="251">
        <v>7607.9496500000005</v>
      </c>
      <c r="D25" s="252">
        <v>6818</v>
      </c>
    </row>
    <row r="26" spans="2:4" x14ac:dyDescent="0.25">
      <c r="B26" s="253" t="s">
        <v>209</v>
      </c>
      <c r="C26" s="239">
        <v>342.35773425000002</v>
      </c>
      <c r="D26" s="240">
        <v>306.81</v>
      </c>
    </row>
    <row r="27" spans="2:4" x14ac:dyDescent="0.25">
      <c r="B27" s="254"/>
      <c r="C27" s="227"/>
      <c r="D27" s="228"/>
    </row>
    <row r="28" spans="2:4" x14ac:dyDescent="0.25">
      <c r="B28" s="244" t="s">
        <v>210</v>
      </c>
      <c r="C28" s="230"/>
      <c r="D28" s="231"/>
    </row>
    <row r="29" spans="2:4" x14ac:dyDescent="0.25">
      <c r="B29" s="249" t="s">
        <v>351</v>
      </c>
      <c r="C29" s="227">
        <v>76</v>
      </c>
      <c r="D29" s="228">
        <v>68</v>
      </c>
    </row>
    <row r="30" spans="2:4" x14ac:dyDescent="0.25">
      <c r="B30" s="249" t="s">
        <v>211</v>
      </c>
      <c r="C30" s="227">
        <v>190.19874125000001</v>
      </c>
      <c r="D30" s="228">
        <v>170.45000000000002</v>
      </c>
    </row>
    <row r="31" spans="2:4" x14ac:dyDescent="0.25">
      <c r="B31" s="249" t="s">
        <v>212</v>
      </c>
      <c r="C31" s="227">
        <v>228.23848950000001</v>
      </c>
      <c r="D31" s="228">
        <v>204.54</v>
      </c>
    </row>
    <row r="32" spans="2:4" x14ac:dyDescent="0.25">
      <c r="B32" s="255" t="s">
        <v>214</v>
      </c>
      <c r="C32" s="236">
        <f>418.43723075+C29</f>
        <v>494.43723075000003</v>
      </c>
      <c r="D32" s="237">
        <f>374.99+D29</f>
        <v>442.99</v>
      </c>
    </row>
    <row r="33" spans="2:4" x14ac:dyDescent="0.25">
      <c r="B33" s="256" t="s">
        <v>215</v>
      </c>
      <c r="C33" s="239">
        <f>360.214277-76+1</f>
        <v>285.21427699999998</v>
      </c>
      <c r="D33" s="240">
        <v>302</v>
      </c>
    </row>
    <row r="35" spans="2:4" x14ac:dyDescent="0.25">
      <c r="B35" s="244" t="s">
        <v>210</v>
      </c>
      <c r="C35" s="230"/>
      <c r="D35" s="231"/>
    </row>
    <row r="36" spans="2:4" x14ac:dyDescent="0.25">
      <c r="B36" s="249" t="s">
        <v>351</v>
      </c>
      <c r="C36" s="227">
        <v>76</v>
      </c>
      <c r="D36" s="228">
        <v>68</v>
      </c>
    </row>
    <row r="37" spans="2:4" x14ac:dyDescent="0.25">
      <c r="B37" s="249" t="s">
        <v>211</v>
      </c>
      <c r="C37" s="227">
        <v>190.19874125000001</v>
      </c>
      <c r="D37" s="228">
        <v>170.45000000000002</v>
      </c>
    </row>
    <row r="38" spans="2:4" x14ac:dyDescent="0.25">
      <c r="B38" s="249" t="s">
        <v>212</v>
      </c>
      <c r="C38" s="227">
        <v>228.23848950000001</v>
      </c>
      <c r="D38" s="228">
        <v>204.54</v>
      </c>
    </row>
    <row r="39" spans="2:4" x14ac:dyDescent="0.25">
      <c r="B39" s="255" t="s">
        <v>214</v>
      </c>
      <c r="C39" s="236">
        <f>418.43723075+C36</f>
        <v>494.43723075000003</v>
      </c>
      <c r="D39" s="237">
        <f>374.99+D36</f>
        <v>442.99</v>
      </c>
    </row>
    <row r="40" spans="2:4" x14ac:dyDescent="0.25">
      <c r="B40" s="256" t="s">
        <v>215</v>
      </c>
      <c r="C40" s="239">
        <f>360.214277-76+1</f>
        <v>285.21427699999998</v>
      </c>
      <c r="D40" s="240">
        <v>302</v>
      </c>
    </row>
    <row r="41" spans="2:4" x14ac:dyDescent="0.25">
      <c r="B41" s="243"/>
      <c r="C41" s="242"/>
      <c r="D41" s="243"/>
    </row>
    <row r="42" spans="2:4" x14ac:dyDescent="0.25">
      <c r="B42" s="222" t="s">
        <v>352</v>
      </c>
      <c r="C42" s="344"/>
      <c r="D42" s="344"/>
    </row>
    <row r="43" spans="2:4" x14ac:dyDescent="0.25">
      <c r="B43" s="257"/>
      <c r="C43" s="258">
        <v>2015</v>
      </c>
      <c r="D43" s="259">
        <v>2014</v>
      </c>
    </row>
    <row r="44" spans="2:4" x14ac:dyDescent="0.25">
      <c r="B44" s="260" t="s">
        <v>87</v>
      </c>
      <c r="C44" s="261">
        <v>0.14729977110192891</v>
      </c>
      <c r="D44" s="262">
        <v>0.154</v>
      </c>
    </row>
    <row r="45" spans="2:4" x14ac:dyDescent="0.25">
      <c r="B45" s="263" t="s">
        <v>216</v>
      </c>
      <c r="C45" s="264">
        <v>0.14729977110192891</v>
      </c>
      <c r="D45" s="265">
        <v>0.154</v>
      </c>
    </row>
    <row r="46" spans="2:4" x14ac:dyDescent="0.25">
      <c r="B46" s="229" t="s">
        <v>217</v>
      </c>
      <c r="C46" s="266">
        <v>0.14729977110192891</v>
      </c>
      <c r="D46" s="267">
        <v>0.154</v>
      </c>
    </row>
    <row r="49" spans="2:5" x14ac:dyDescent="0.25">
      <c r="B49" s="332" t="s">
        <v>317</v>
      </c>
      <c r="C49" s="332"/>
      <c r="D49" s="333"/>
      <c r="E49" s="106"/>
    </row>
    <row r="50" spans="2:5" x14ac:dyDescent="0.25">
      <c r="B50" s="207"/>
      <c r="C50" s="101">
        <v>2015</v>
      </c>
    </row>
    <row r="51" spans="2:5" x14ac:dyDescent="0.25">
      <c r="B51" s="208" t="s">
        <v>318</v>
      </c>
      <c r="C51" s="209"/>
    </row>
    <row r="52" spans="2:5" x14ac:dyDescent="0.25">
      <c r="B52" s="210" t="s">
        <v>319</v>
      </c>
      <c r="C52" s="211"/>
    </row>
    <row r="53" spans="2:5" x14ac:dyDescent="0.25">
      <c r="B53" s="210" t="s">
        <v>320</v>
      </c>
      <c r="C53" s="211">
        <v>434343</v>
      </c>
    </row>
    <row r="54" spans="2:5" x14ac:dyDescent="0.25">
      <c r="B54" s="210" t="s">
        <v>321</v>
      </c>
      <c r="C54" s="211">
        <v>39458</v>
      </c>
    </row>
    <row r="55" spans="2:5" x14ac:dyDescent="0.25">
      <c r="B55" s="210" t="s">
        <v>322</v>
      </c>
      <c r="C55" s="211"/>
    </row>
    <row r="56" spans="2:5" ht="30" x14ac:dyDescent="0.25">
      <c r="B56" s="212" t="s">
        <v>323</v>
      </c>
      <c r="C56" s="211"/>
    </row>
    <row r="57" spans="2:5" x14ac:dyDescent="0.25">
      <c r="B57" s="210" t="s">
        <v>324</v>
      </c>
      <c r="C57" s="211"/>
    </row>
    <row r="58" spans="2:5" ht="30" x14ac:dyDescent="0.25">
      <c r="B58" s="212" t="s">
        <v>325</v>
      </c>
      <c r="C58" s="211"/>
    </row>
    <row r="59" spans="2:5" x14ac:dyDescent="0.25">
      <c r="B59" s="210" t="s">
        <v>326</v>
      </c>
      <c r="C59" s="211">
        <v>1224984</v>
      </c>
    </row>
    <row r="60" spans="2:5" x14ac:dyDescent="0.25">
      <c r="B60" s="213" t="s">
        <v>327</v>
      </c>
      <c r="C60" s="214">
        <v>17622818</v>
      </c>
    </row>
    <row r="61" spans="2:5" x14ac:dyDescent="0.25">
      <c r="B61" s="215"/>
      <c r="C61" s="215"/>
    </row>
    <row r="62" spans="2:5" x14ac:dyDescent="0.25">
      <c r="B62" s="216" t="s">
        <v>328</v>
      </c>
      <c r="C62" s="217"/>
    </row>
    <row r="63" spans="2:5" x14ac:dyDescent="0.25">
      <c r="B63" s="210" t="s">
        <v>329</v>
      </c>
      <c r="C63" s="209">
        <v>1120649.2420000001</v>
      </c>
    </row>
    <row r="64" spans="2:5" x14ac:dyDescent="0.25">
      <c r="B64" s="210" t="s">
        <v>330</v>
      </c>
      <c r="C64" s="211">
        <v>1120649.2420000001</v>
      </c>
    </row>
    <row r="65" spans="2:3" x14ac:dyDescent="0.25">
      <c r="B65" s="210" t="s">
        <v>331</v>
      </c>
      <c r="C65" s="211"/>
    </row>
    <row r="66" spans="2:3" x14ac:dyDescent="0.25">
      <c r="B66" s="210" t="s">
        <v>332</v>
      </c>
      <c r="C66" s="211"/>
    </row>
    <row r="67" spans="2:3" x14ac:dyDescent="0.25">
      <c r="B67" s="210" t="s">
        <v>333</v>
      </c>
      <c r="C67" s="211"/>
    </row>
    <row r="68" spans="2:3" x14ac:dyDescent="0.25">
      <c r="B68" s="210" t="s">
        <v>334</v>
      </c>
      <c r="C68" s="211"/>
    </row>
    <row r="69" spans="2:3" x14ac:dyDescent="0.25">
      <c r="B69" s="210" t="s">
        <v>335</v>
      </c>
      <c r="C69" s="214"/>
    </row>
    <row r="70" spans="2:3" x14ac:dyDescent="0.25">
      <c r="B70" s="218"/>
      <c r="C70" s="218"/>
    </row>
    <row r="71" spans="2:3" x14ac:dyDescent="0.25">
      <c r="B71" s="219" t="s">
        <v>336</v>
      </c>
      <c r="C71" s="218"/>
    </row>
    <row r="72" spans="2:3" x14ac:dyDescent="0.25">
      <c r="B72" s="208" t="s">
        <v>337</v>
      </c>
      <c r="C72" s="220">
        <v>5.7999806848324134E-2</v>
      </c>
    </row>
    <row r="73" spans="2:3" ht="30" x14ac:dyDescent="0.25">
      <c r="B73" s="213" t="s">
        <v>338</v>
      </c>
      <c r="C73" s="221">
        <v>5.7999806848324134E-2</v>
      </c>
    </row>
  </sheetData>
  <mergeCells count="3">
    <mergeCell ref="C4:D4"/>
    <mergeCell ref="C42:D42"/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="85" zoomScaleNormal="85" workbookViewId="0"/>
  </sheetViews>
  <sheetFormatPr baseColWidth="10" defaultColWidth="11.7109375" defaultRowHeight="15" x14ac:dyDescent="0.25"/>
  <cols>
    <col min="1" max="1" width="3" style="82" customWidth="1"/>
    <col min="2" max="4" width="21" style="82" customWidth="1"/>
    <col min="5" max="5" width="13.7109375" style="82" customWidth="1"/>
    <col min="6" max="6" width="21.28515625" style="82" bestFit="1" customWidth="1"/>
    <col min="7" max="9" width="13.7109375" style="82" customWidth="1"/>
    <col min="10" max="10" width="9.140625" style="82" customWidth="1"/>
    <col min="11" max="13" width="21" style="82" customWidth="1"/>
    <col min="14" max="14" width="12.5703125" style="82" bestFit="1" customWidth="1"/>
    <col min="15" max="15" width="21.28515625" style="82" bestFit="1" customWidth="1"/>
    <col min="16" max="18" width="13.7109375" style="82" customWidth="1"/>
    <col min="19" max="16384" width="11.7109375" style="82"/>
  </cols>
  <sheetData>
    <row r="1" spans="1:18" ht="6" customHeight="1" x14ac:dyDescent="0.25"/>
    <row r="2" spans="1:18" x14ac:dyDescent="0.25">
      <c r="A2" s="345" t="s">
        <v>85</v>
      </c>
      <c r="B2" s="345"/>
      <c r="C2" s="345"/>
      <c r="D2" s="345"/>
    </row>
    <row r="4" spans="1:18" ht="15.75" x14ac:dyDescent="0.25">
      <c r="B4" s="109" t="s">
        <v>308</v>
      </c>
    </row>
    <row r="6" spans="1:18" x14ac:dyDescent="0.25">
      <c r="B6" s="149" t="s">
        <v>107</v>
      </c>
      <c r="C6"/>
      <c r="D6"/>
      <c r="E6"/>
      <c r="F6"/>
      <c r="G6"/>
      <c r="H6"/>
      <c r="I6"/>
      <c r="K6" t="s">
        <v>139</v>
      </c>
      <c r="L6"/>
      <c r="M6"/>
      <c r="N6"/>
      <c r="O6"/>
      <c r="P6"/>
      <c r="Q6"/>
      <c r="R6"/>
    </row>
    <row r="7" spans="1:18" x14ac:dyDescent="0.25">
      <c r="B7" s="150" t="s">
        <v>108</v>
      </c>
      <c r="C7" s="151" t="s">
        <v>122</v>
      </c>
      <c r="D7" s="151" t="s">
        <v>136</v>
      </c>
      <c r="E7" s="268" t="s">
        <v>353</v>
      </c>
      <c r="F7" s="268" t="s">
        <v>354</v>
      </c>
      <c r="G7" s="268" t="s">
        <v>355</v>
      </c>
      <c r="H7" s="268" t="s">
        <v>93</v>
      </c>
      <c r="I7" s="268" t="s">
        <v>356</v>
      </c>
      <c r="K7" s="150" t="s">
        <v>108</v>
      </c>
      <c r="L7" s="269" t="s">
        <v>122</v>
      </c>
      <c r="M7" s="269" t="s">
        <v>136</v>
      </c>
      <c r="N7" s="270" t="s">
        <v>353</v>
      </c>
      <c r="O7" s="270" t="s">
        <v>354</v>
      </c>
      <c r="P7" s="270" t="s">
        <v>355</v>
      </c>
      <c r="Q7" s="270" t="s">
        <v>93</v>
      </c>
      <c r="R7" s="270" t="s">
        <v>356</v>
      </c>
    </row>
    <row r="8" spans="1:18" x14ac:dyDescent="0.25">
      <c r="B8" t="s">
        <v>109</v>
      </c>
      <c r="C8" s="152">
        <v>294</v>
      </c>
      <c r="D8" s="152">
        <v>28.60341</v>
      </c>
      <c r="E8" s="153">
        <v>2.25</v>
      </c>
      <c r="F8" s="153">
        <v>100</v>
      </c>
      <c r="G8" s="153">
        <v>7.0000000000000007E-2</v>
      </c>
      <c r="H8" s="153">
        <v>37.167999999999999</v>
      </c>
      <c r="I8" s="153">
        <v>20.927</v>
      </c>
      <c r="K8" t="s">
        <v>109</v>
      </c>
      <c r="L8" s="16">
        <v>296</v>
      </c>
      <c r="M8" s="16">
        <v>130.86274</v>
      </c>
      <c r="N8" s="154">
        <v>2.29</v>
      </c>
      <c r="O8" s="154">
        <v>100</v>
      </c>
      <c r="P8" s="154">
        <v>8.6999999999999994E-2</v>
      </c>
      <c r="Q8" s="154">
        <v>38.823999999999998</v>
      </c>
      <c r="R8" s="154">
        <v>25.050999999999998</v>
      </c>
    </row>
    <row r="9" spans="1:18" x14ac:dyDescent="0.25">
      <c r="B9" t="s">
        <v>110</v>
      </c>
      <c r="C9" s="152">
        <v>174</v>
      </c>
      <c r="D9" s="152">
        <v>23.990369999999999</v>
      </c>
      <c r="E9" s="153">
        <v>1.33</v>
      </c>
      <c r="F9" s="153">
        <v>98.641121303349749</v>
      </c>
      <c r="G9" s="153">
        <v>0.219</v>
      </c>
      <c r="H9" s="153">
        <v>40.898000000000003</v>
      </c>
      <c r="I9" s="153">
        <v>40.758000000000003</v>
      </c>
      <c r="K9" t="s">
        <v>110</v>
      </c>
      <c r="L9" s="16">
        <v>64</v>
      </c>
      <c r="M9" s="16">
        <v>2.8854899999999999</v>
      </c>
      <c r="N9" s="154">
        <v>0.5</v>
      </c>
      <c r="O9" s="154">
        <v>100</v>
      </c>
      <c r="P9" s="154">
        <v>0.16900000000000001</v>
      </c>
      <c r="Q9" s="154">
        <v>38.25</v>
      </c>
      <c r="R9" s="154">
        <v>35.847000000000001</v>
      </c>
    </row>
    <row r="10" spans="1:18" x14ac:dyDescent="0.25">
      <c r="B10" t="s">
        <v>111</v>
      </c>
      <c r="C10" s="152">
        <v>603</v>
      </c>
      <c r="D10" s="152">
        <v>18.444089999999999</v>
      </c>
      <c r="E10" s="153">
        <v>4.62</v>
      </c>
      <c r="F10" s="153">
        <v>94.845301911664151</v>
      </c>
      <c r="G10" s="153">
        <v>0.42299999999999999</v>
      </c>
      <c r="H10" s="153">
        <v>41.243000000000002</v>
      </c>
      <c r="I10" s="153">
        <v>52.473999999999997</v>
      </c>
      <c r="K10" t="s">
        <v>111</v>
      </c>
      <c r="L10" s="16">
        <v>178</v>
      </c>
      <c r="M10" s="16">
        <v>116.87829000000001</v>
      </c>
      <c r="N10" s="154">
        <v>1.38</v>
      </c>
      <c r="O10" s="154">
        <v>72.956979435616319</v>
      </c>
      <c r="P10" s="154">
        <v>0.41899999999999998</v>
      </c>
      <c r="Q10" s="154">
        <v>38.584000000000003</v>
      </c>
      <c r="R10" s="154">
        <v>49.609000000000002</v>
      </c>
    </row>
    <row r="11" spans="1:18" x14ac:dyDescent="0.25">
      <c r="B11" t="s">
        <v>112</v>
      </c>
      <c r="C11" s="152">
        <v>1272</v>
      </c>
      <c r="D11" s="152">
        <v>338.60847999999999</v>
      </c>
      <c r="E11" s="153">
        <v>9.74</v>
      </c>
      <c r="F11" s="153">
        <v>79.926696076188307</v>
      </c>
      <c r="G11" s="153">
        <v>0.62</v>
      </c>
      <c r="H11" s="153">
        <v>41.18</v>
      </c>
      <c r="I11" s="153">
        <v>60.801000000000002</v>
      </c>
      <c r="K11" t="s">
        <v>112</v>
      </c>
      <c r="L11" s="16">
        <v>332</v>
      </c>
      <c r="M11" s="16">
        <v>145.59423000000001</v>
      </c>
      <c r="N11" s="154">
        <v>2.57</v>
      </c>
      <c r="O11" s="154">
        <v>87.614377938213167</v>
      </c>
      <c r="P11" s="154">
        <v>0.61899999999999999</v>
      </c>
      <c r="Q11" s="154">
        <v>40.457000000000001</v>
      </c>
      <c r="R11" s="154">
        <v>61.027000000000001</v>
      </c>
    </row>
    <row r="12" spans="1:18" x14ac:dyDescent="0.25">
      <c r="B12" t="s">
        <v>113</v>
      </c>
      <c r="C12" s="152">
        <v>1913</v>
      </c>
      <c r="D12" s="152">
        <v>654.85146999999995</v>
      </c>
      <c r="E12" s="153">
        <v>14.65</v>
      </c>
      <c r="F12" s="153">
        <v>93.622860341139642</v>
      </c>
      <c r="G12" s="153">
        <v>0.93200000000000005</v>
      </c>
      <c r="H12" s="153">
        <v>41.069000000000003</v>
      </c>
      <c r="I12" s="153">
        <v>78.733000000000004</v>
      </c>
      <c r="K12" t="s">
        <v>113</v>
      </c>
      <c r="L12" s="16">
        <v>2837</v>
      </c>
      <c r="M12" s="16">
        <v>1179.02495</v>
      </c>
      <c r="N12" s="154">
        <v>21.97</v>
      </c>
      <c r="O12" s="154">
        <v>91.20527616045878</v>
      </c>
      <c r="P12" s="154">
        <v>0.97899999999999998</v>
      </c>
      <c r="Q12" s="154">
        <v>40.636000000000003</v>
      </c>
      <c r="R12" s="154">
        <v>77.286000000000001</v>
      </c>
    </row>
    <row r="13" spans="1:18" x14ac:dyDescent="0.25">
      <c r="B13" t="s">
        <v>114</v>
      </c>
      <c r="C13" s="152">
        <v>3072</v>
      </c>
      <c r="D13" s="152">
        <v>569.92020000000002</v>
      </c>
      <c r="E13" s="153">
        <v>23.52</v>
      </c>
      <c r="F13" s="153">
        <v>92.405734140995179</v>
      </c>
      <c r="G13" s="153">
        <v>1.625</v>
      </c>
      <c r="H13" s="153">
        <v>40.845999999999997</v>
      </c>
      <c r="I13" s="153">
        <v>91.224000000000004</v>
      </c>
      <c r="K13" t="s">
        <v>114</v>
      </c>
      <c r="L13" s="16">
        <v>2493</v>
      </c>
      <c r="M13" s="16">
        <v>872.31375000000003</v>
      </c>
      <c r="N13" s="154">
        <v>19.3</v>
      </c>
      <c r="O13" s="154">
        <v>96.095705881164548</v>
      </c>
      <c r="P13" s="154">
        <v>1.665</v>
      </c>
      <c r="Q13" s="154">
        <v>40.795999999999999</v>
      </c>
      <c r="R13" s="154">
        <v>93.477999999999994</v>
      </c>
    </row>
    <row r="14" spans="1:18" x14ac:dyDescent="0.25">
      <c r="B14" t="s">
        <v>115</v>
      </c>
      <c r="C14" s="152">
        <v>1564</v>
      </c>
      <c r="D14" s="152">
        <v>125.19302</v>
      </c>
      <c r="E14" s="153">
        <v>11.97</v>
      </c>
      <c r="F14" s="153">
        <v>89.679289068991224</v>
      </c>
      <c r="G14" s="153">
        <v>2.5030000000000001</v>
      </c>
      <c r="H14" s="153">
        <v>41.234000000000002</v>
      </c>
      <c r="I14" s="153">
        <v>97.588999999999999</v>
      </c>
      <c r="K14" t="s">
        <v>115</v>
      </c>
      <c r="L14" s="16">
        <v>2193</v>
      </c>
      <c r="M14" s="16">
        <v>278.37763999999999</v>
      </c>
      <c r="N14" s="154">
        <v>16.98</v>
      </c>
      <c r="O14" s="154">
        <v>80.962546913160509</v>
      </c>
      <c r="P14" s="154">
        <v>2.6480000000000001</v>
      </c>
      <c r="Q14" s="154">
        <v>40.326999999999998</v>
      </c>
      <c r="R14" s="154">
        <v>92.933999999999997</v>
      </c>
    </row>
    <row r="15" spans="1:18" x14ac:dyDescent="0.25">
      <c r="B15" t="s">
        <v>116</v>
      </c>
      <c r="C15" s="152">
        <v>1316</v>
      </c>
      <c r="D15" s="152">
        <v>211.28677999999999</v>
      </c>
      <c r="E15" s="153">
        <v>10.08</v>
      </c>
      <c r="F15" s="153">
        <v>91.428535884463187</v>
      </c>
      <c r="G15" s="153">
        <v>3.9039999999999999</v>
      </c>
      <c r="H15" s="153">
        <v>39.951999999999998</v>
      </c>
      <c r="I15" s="153">
        <v>101.417</v>
      </c>
      <c r="K15" t="s">
        <v>116</v>
      </c>
      <c r="L15" s="16">
        <v>1422</v>
      </c>
      <c r="M15" s="16">
        <v>220.21856</v>
      </c>
      <c r="N15" s="154">
        <v>11.01</v>
      </c>
      <c r="O15" s="154">
        <v>96.5559288165542</v>
      </c>
      <c r="P15" s="154">
        <v>3.5750000000000002</v>
      </c>
      <c r="Q15" s="154">
        <v>40.706000000000003</v>
      </c>
      <c r="R15" s="154">
        <v>108.837</v>
      </c>
    </row>
    <row r="16" spans="1:18" x14ac:dyDescent="0.25">
      <c r="B16" t="s">
        <v>117</v>
      </c>
      <c r="C16" s="152">
        <v>1049</v>
      </c>
      <c r="D16" s="152">
        <v>353.6705</v>
      </c>
      <c r="E16" s="153">
        <v>8.0299999999999994</v>
      </c>
      <c r="F16" s="153">
        <v>97.043457498483164</v>
      </c>
      <c r="G16" s="153">
        <v>6.7670000000000003</v>
      </c>
      <c r="H16" s="153">
        <v>40.938000000000002</v>
      </c>
      <c r="I16" s="153">
        <v>132.41200000000001</v>
      </c>
      <c r="K16" t="s">
        <v>117</v>
      </c>
      <c r="L16" s="16">
        <v>1400</v>
      </c>
      <c r="M16" s="16">
        <v>81.301140000000004</v>
      </c>
      <c r="N16" s="154">
        <v>10.84</v>
      </c>
      <c r="O16" s="154">
        <v>76.214737931647875</v>
      </c>
      <c r="P16" s="154">
        <v>6.1139999999999999</v>
      </c>
      <c r="Q16" s="154">
        <v>40.889000000000003</v>
      </c>
      <c r="R16" s="154">
        <v>121.85</v>
      </c>
    </row>
    <row r="17" spans="2:18" x14ac:dyDescent="0.25">
      <c r="B17" t="s">
        <v>118</v>
      </c>
      <c r="C17" s="152">
        <v>1741</v>
      </c>
      <c r="D17" s="152">
        <v>524.25162</v>
      </c>
      <c r="E17" s="153">
        <v>13.33</v>
      </c>
      <c r="F17" s="153">
        <v>79.815431165374932</v>
      </c>
      <c r="G17" s="153">
        <v>13.002000000000001</v>
      </c>
      <c r="H17" s="153">
        <v>40.628</v>
      </c>
      <c r="I17" s="153">
        <v>170.547</v>
      </c>
      <c r="K17" t="s">
        <v>118</v>
      </c>
      <c r="L17" s="16">
        <v>1484</v>
      </c>
      <c r="M17" s="16">
        <v>499.01826999999997</v>
      </c>
      <c r="N17" s="154">
        <v>11.49</v>
      </c>
      <c r="O17" s="154">
        <v>97.26396953172852</v>
      </c>
      <c r="P17" s="154">
        <v>17.146000000000001</v>
      </c>
      <c r="Q17" s="154">
        <v>40.996000000000002</v>
      </c>
      <c r="R17" s="154">
        <v>162.32599999999999</v>
      </c>
    </row>
    <row r="18" spans="2:18" x14ac:dyDescent="0.25">
      <c r="B18" t="s">
        <v>119</v>
      </c>
      <c r="C18" s="152">
        <v>0</v>
      </c>
      <c r="D18" s="152">
        <v>0.31519000000000003</v>
      </c>
      <c r="E18" s="153">
        <v>0</v>
      </c>
      <c r="F18" s="153">
        <v>55.812824604763463</v>
      </c>
      <c r="G18" s="153">
        <v>100</v>
      </c>
      <c r="H18" s="153">
        <v>42.628999999999998</v>
      </c>
      <c r="I18" s="153">
        <v>532.85799999999995</v>
      </c>
      <c r="K18" t="s">
        <v>119</v>
      </c>
      <c r="L18" s="16">
        <v>6</v>
      </c>
      <c r="M18" s="16">
        <v>1.1103400000000001</v>
      </c>
      <c r="N18" s="154">
        <v>0.05</v>
      </c>
      <c r="O18" s="154">
        <v>61.73162118664446</v>
      </c>
      <c r="P18" s="154">
        <v>100</v>
      </c>
      <c r="Q18" s="154">
        <v>39.247999999999998</v>
      </c>
      <c r="R18" s="154">
        <v>490.59699999999998</v>
      </c>
    </row>
    <row r="19" spans="2:18" x14ac:dyDescent="0.25">
      <c r="B19" t="s">
        <v>120</v>
      </c>
      <c r="C19" s="152">
        <v>64</v>
      </c>
      <c r="D19" s="152">
        <v>4.2011200000000004</v>
      </c>
      <c r="E19" s="153">
        <v>0.49</v>
      </c>
      <c r="F19" s="153">
        <v>84.598169442273061</v>
      </c>
      <c r="G19" s="153">
        <v>100</v>
      </c>
      <c r="H19" s="153">
        <v>42.087000000000003</v>
      </c>
      <c r="I19" s="153">
        <v>136.27799999999999</v>
      </c>
      <c r="K19" t="s">
        <v>120</v>
      </c>
      <c r="L19" s="16">
        <v>208</v>
      </c>
      <c r="M19" s="16">
        <v>12.380140000000001</v>
      </c>
      <c r="N19" s="154">
        <v>1.61</v>
      </c>
      <c r="O19" s="154">
        <v>91.172794870751019</v>
      </c>
      <c r="P19" s="154">
        <v>100</v>
      </c>
      <c r="Q19" s="154">
        <v>42.935000000000002</v>
      </c>
      <c r="R19" s="154">
        <v>99.626000000000005</v>
      </c>
    </row>
    <row r="20" spans="2:18" x14ac:dyDescent="0.25">
      <c r="B20" s="17" t="s">
        <v>1</v>
      </c>
      <c r="C20" s="155">
        <v>13062</v>
      </c>
      <c r="D20" s="155">
        <v>2853.3362400000001</v>
      </c>
      <c r="E20" s="156">
        <v>100</v>
      </c>
      <c r="F20" s="156">
        <v>78.229759999999999</v>
      </c>
      <c r="G20" s="156">
        <v>3.59</v>
      </c>
      <c r="H20" s="156">
        <v>40.787999999999997</v>
      </c>
      <c r="I20" s="156">
        <v>98.289000000000001</v>
      </c>
      <c r="K20" s="17" t="s">
        <v>1</v>
      </c>
      <c r="L20" s="24">
        <v>12914</v>
      </c>
      <c r="M20" s="24">
        <v>3539.9655280000002</v>
      </c>
      <c r="N20" s="157">
        <v>100</v>
      </c>
      <c r="O20" s="157">
        <v>78.555310000000006</v>
      </c>
      <c r="P20" s="157">
        <v>4.1059999999999999</v>
      </c>
      <c r="Q20" s="157">
        <v>40.640999999999998</v>
      </c>
      <c r="R20" s="157">
        <v>99.495999999999995</v>
      </c>
    </row>
    <row r="21" spans="2:18" x14ac:dyDescent="0.25">
      <c r="B21"/>
      <c r="C21"/>
      <c r="D21"/>
      <c r="E21" s="154"/>
      <c r="F21" s="154"/>
      <c r="G21" s="154"/>
      <c r="H21" s="154"/>
      <c r="I21" s="154"/>
      <c r="K21"/>
      <c r="L21" s="16"/>
      <c r="M21" s="16"/>
      <c r="N21" s="154"/>
      <c r="O21" s="154"/>
      <c r="P21" s="154"/>
      <c r="Q21" s="154"/>
      <c r="R21" s="154"/>
    </row>
    <row r="22" spans="2:18" x14ac:dyDescent="0.25">
      <c r="B22" s="149" t="s">
        <v>140</v>
      </c>
      <c r="C22"/>
      <c r="D22"/>
      <c r="E22" s="154"/>
      <c r="F22" s="154"/>
      <c r="G22" s="154"/>
      <c r="H22" s="154"/>
      <c r="I22" s="154"/>
      <c r="K22" t="s">
        <v>141</v>
      </c>
      <c r="L22" s="16"/>
      <c r="M22" s="16"/>
      <c r="N22" s="154"/>
      <c r="O22" s="154"/>
      <c r="P22" s="154"/>
      <c r="Q22" s="154"/>
      <c r="R22" s="154"/>
    </row>
    <row r="23" spans="2:18" x14ac:dyDescent="0.25">
      <c r="B23" s="150" t="s">
        <v>108</v>
      </c>
      <c r="C23" s="151" t="s">
        <v>122</v>
      </c>
      <c r="D23" s="151" t="s">
        <v>136</v>
      </c>
      <c r="E23" s="268" t="s">
        <v>353</v>
      </c>
      <c r="F23" s="268" t="s">
        <v>354</v>
      </c>
      <c r="G23" s="268" t="s">
        <v>355</v>
      </c>
      <c r="H23" s="268" t="s">
        <v>93</v>
      </c>
      <c r="I23" s="268" t="s">
        <v>356</v>
      </c>
      <c r="K23" s="150" t="s">
        <v>108</v>
      </c>
      <c r="L23" s="269" t="s">
        <v>122</v>
      </c>
      <c r="M23" s="269" t="s">
        <v>136</v>
      </c>
      <c r="N23" s="270" t="s">
        <v>353</v>
      </c>
      <c r="O23" s="270" t="s">
        <v>354</v>
      </c>
      <c r="P23" s="270" t="s">
        <v>355</v>
      </c>
      <c r="Q23" s="270" t="s">
        <v>93</v>
      </c>
      <c r="R23" s="270" t="s">
        <v>356</v>
      </c>
    </row>
    <row r="24" spans="2:18" x14ac:dyDescent="0.25">
      <c r="B24" t="s">
        <v>109</v>
      </c>
      <c r="C24" s="152">
        <v>0</v>
      </c>
      <c r="D24" s="152">
        <v>0</v>
      </c>
      <c r="E24" s="153">
        <v>0</v>
      </c>
      <c r="F24" s="153"/>
      <c r="G24" s="153"/>
      <c r="H24" s="153"/>
      <c r="I24" s="153"/>
      <c r="K24" t="s">
        <v>109</v>
      </c>
      <c r="L24" s="16">
        <v>0</v>
      </c>
      <c r="M24" s="16">
        <v>0</v>
      </c>
      <c r="N24" s="154">
        <v>0</v>
      </c>
      <c r="O24" s="154"/>
      <c r="P24" s="154"/>
      <c r="Q24" s="154"/>
      <c r="R24" s="154"/>
    </row>
    <row r="25" spans="2:18" x14ac:dyDescent="0.25">
      <c r="B25" t="s">
        <v>110</v>
      </c>
      <c r="C25" s="152">
        <v>0</v>
      </c>
      <c r="D25" s="152">
        <v>0</v>
      </c>
      <c r="E25" s="153">
        <v>0</v>
      </c>
      <c r="F25" s="153"/>
      <c r="G25" s="153"/>
      <c r="H25" s="153"/>
      <c r="I25" s="153"/>
      <c r="K25" t="s">
        <v>110</v>
      </c>
      <c r="L25" s="16">
        <v>154</v>
      </c>
      <c r="M25" s="16">
        <v>0.05</v>
      </c>
      <c r="N25" s="154">
        <v>2.75</v>
      </c>
      <c r="O25" s="154">
        <v>100</v>
      </c>
      <c r="P25" s="154">
        <v>0.25</v>
      </c>
      <c r="Q25" s="154">
        <v>45</v>
      </c>
      <c r="R25" s="154">
        <v>41.747999999999998</v>
      </c>
    </row>
    <row r="26" spans="2:18" x14ac:dyDescent="0.25">
      <c r="B26" t="s">
        <v>111</v>
      </c>
      <c r="C26" s="152">
        <v>367</v>
      </c>
      <c r="D26" s="152">
        <v>12.45143</v>
      </c>
      <c r="E26" s="153">
        <v>6.03</v>
      </c>
      <c r="F26" s="153">
        <v>100</v>
      </c>
      <c r="G26" s="153">
        <v>0.32800000000000001</v>
      </c>
      <c r="H26" s="153">
        <v>45</v>
      </c>
      <c r="I26" s="153">
        <v>47.62</v>
      </c>
      <c r="K26" t="s">
        <v>111</v>
      </c>
      <c r="L26" s="16">
        <v>94</v>
      </c>
      <c r="M26" s="16">
        <v>0.13611000000000001</v>
      </c>
      <c r="N26" s="154">
        <v>1.68</v>
      </c>
      <c r="O26" s="154">
        <v>100</v>
      </c>
      <c r="P26" s="154">
        <v>0.40799999999999997</v>
      </c>
      <c r="Q26" s="154">
        <v>45</v>
      </c>
      <c r="R26" s="154">
        <v>52.884999999999998</v>
      </c>
    </row>
    <row r="27" spans="2:18" x14ac:dyDescent="0.25">
      <c r="B27" t="s">
        <v>112</v>
      </c>
      <c r="C27" s="152">
        <v>470</v>
      </c>
      <c r="D27" s="152">
        <v>30.27937</v>
      </c>
      <c r="E27" s="153">
        <v>7.72</v>
      </c>
      <c r="F27" s="153">
        <v>91.21619682472226</v>
      </c>
      <c r="G27" s="153">
        <v>0.66500000000000004</v>
      </c>
      <c r="H27" s="153">
        <v>45</v>
      </c>
      <c r="I27" s="153">
        <v>66.474999999999994</v>
      </c>
      <c r="K27" t="s">
        <v>112</v>
      </c>
      <c r="L27" s="16">
        <v>1149</v>
      </c>
      <c r="M27" s="16">
        <v>5.2225000000000001</v>
      </c>
      <c r="N27" s="154">
        <v>20.52</v>
      </c>
      <c r="O27" s="154">
        <v>99.784585926280513</v>
      </c>
      <c r="P27" s="154">
        <v>0.67700000000000005</v>
      </c>
      <c r="Q27" s="154">
        <v>45</v>
      </c>
      <c r="R27" s="154">
        <v>66.287000000000006</v>
      </c>
    </row>
    <row r="28" spans="2:18" x14ac:dyDescent="0.25">
      <c r="B28" t="s">
        <v>113</v>
      </c>
      <c r="C28" s="152">
        <v>1454</v>
      </c>
      <c r="D28" s="152">
        <v>10.117290000000001</v>
      </c>
      <c r="E28" s="153">
        <v>23.89</v>
      </c>
      <c r="F28" s="153">
        <v>71.702599550393344</v>
      </c>
      <c r="G28" s="153">
        <v>1.024</v>
      </c>
      <c r="H28" s="153">
        <v>45</v>
      </c>
      <c r="I28" s="153">
        <v>77.534000000000006</v>
      </c>
      <c r="K28" t="s">
        <v>113</v>
      </c>
      <c r="L28" s="16">
        <v>520</v>
      </c>
      <c r="M28" s="16">
        <v>10.887549999999999</v>
      </c>
      <c r="N28" s="154">
        <v>9.2899999999999991</v>
      </c>
      <c r="O28" s="154">
        <v>60.561789434885668</v>
      </c>
      <c r="P28" s="154">
        <v>0.98</v>
      </c>
      <c r="Q28" s="154">
        <v>45</v>
      </c>
      <c r="R28" s="154">
        <v>76.856999999999999</v>
      </c>
    </row>
    <row r="29" spans="2:18" x14ac:dyDescent="0.25">
      <c r="B29" t="s">
        <v>114</v>
      </c>
      <c r="C29" s="152">
        <v>1006</v>
      </c>
      <c r="D29" s="152">
        <v>34.518970000000003</v>
      </c>
      <c r="E29" s="153">
        <v>16.53</v>
      </c>
      <c r="F29" s="153">
        <v>95.381524597766784</v>
      </c>
      <c r="G29" s="153">
        <v>1.6519999999999999</v>
      </c>
      <c r="H29" s="153">
        <v>45</v>
      </c>
      <c r="I29" s="153">
        <v>89.331000000000003</v>
      </c>
      <c r="K29" t="s">
        <v>114</v>
      </c>
      <c r="L29" s="16">
        <v>1093</v>
      </c>
      <c r="M29" s="16">
        <v>66.684610000000006</v>
      </c>
      <c r="N29" s="154">
        <v>19.52</v>
      </c>
      <c r="O29" s="154">
        <v>94.092651212926043</v>
      </c>
      <c r="P29" s="154">
        <v>1.6180000000000001</v>
      </c>
      <c r="Q29" s="154">
        <v>45</v>
      </c>
      <c r="R29" s="154">
        <v>89.418999999999997</v>
      </c>
    </row>
    <row r="30" spans="2:18" x14ac:dyDescent="0.25">
      <c r="B30" t="s">
        <v>115</v>
      </c>
      <c r="C30" s="152">
        <v>741</v>
      </c>
      <c r="D30" s="152">
        <v>23.425940000000001</v>
      </c>
      <c r="E30" s="153">
        <v>12.17</v>
      </c>
      <c r="F30" s="153">
        <v>100</v>
      </c>
      <c r="G30" s="153">
        <v>2.3530000000000002</v>
      </c>
      <c r="H30" s="153">
        <v>45</v>
      </c>
      <c r="I30" s="153">
        <v>98.040999999999997</v>
      </c>
      <c r="K30" t="s">
        <v>115</v>
      </c>
      <c r="L30" s="16">
        <v>929</v>
      </c>
      <c r="M30" s="16">
        <v>35.109340000000003</v>
      </c>
      <c r="N30" s="154">
        <v>16.59</v>
      </c>
      <c r="O30" s="154">
        <v>100</v>
      </c>
      <c r="P30" s="154">
        <v>2.4969999999999999</v>
      </c>
      <c r="Q30" s="154">
        <v>45</v>
      </c>
      <c r="R30" s="154">
        <v>98.966999999999999</v>
      </c>
    </row>
    <row r="31" spans="2:18" x14ac:dyDescent="0.25">
      <c r="B31" t="s">
        <v>116</v>
      </c>
      <c r="C31" s="152">
        <v>678</v>
      </c>
      <c r="D31" s="152">
        <v>16.048950000000001</v>
      </c>
      <c r="E31" s="153">
        <v>11.14</v>
      </c>
      <c r="F31" s="153">
        <v>99.116764648154557</v>
      </c>
      <c r="G31" s="153">
        <v>3.968</v>
      </c>
      <c r="H31" s="153">
        <v>45</v>
      </c>
      <c r="I31" s="153">
        <v>111.455</v>
      </c>
      <c r="K31" t="s">
        <v>116</v>
      </c>
      <c r="L31" s="16">
        <v>576</v>
      </c>
      <c r="M31" s="16">
        <v>30.85266</v>
      </c>
      <c r="N31" s="154">
        <v>10.29</v>
      </c>
      <c r="O31" s="154">
        <v>100</v>
      </c>
      <c r="P31" s="154">
        <v>4.0380000000000003</v>
      </c>
      <c r="Q31" s="154">
        <v>45</v>
      </c>
      <c r="R31" s="154">
        <v>113.78</v>
      </c>
    </row>
    <row r="32" spans="2:18" x14ac:dyDescent="0.25">
      <c r="B32" t="s">
        <v>117</v>
      </c>
      <c r="C32" s="152">
        <v>378</v>
      </c>
      <c r="D32" s="152">
        <v>13.0641</v>
      </c>
      <c r="E32" s="153">
        <v>6.21</v>
      </c>
      <c r="F32" s="153">
        <v>80.289690022322233</v>
      </c>
      <c r="G32" s="153">
        <v>6.4509999999999996</v>
      </c>
      <c r="H32" s="153">
        <v>45</v>
      </c>
      <c r="I32" s="153">
        <v>131.94200000000001</v>
      </c>
      <c r="K32" t="s">
        <v>117</v>
      </c>
      <c r="L32" s="16">
        <v>506</v>
      </c>
      <c r="M32" s="16">
        <v>9.4379100000000005</v>
      </c>
      <c r="N32" s="154">
        <v>9.0399999999999991</v>
      </c>
      <c r="O32" s="154">
        <v>94.936358804786479</v>
      </c>
      <c r="P32" s="154">
        <v>6.4160000000000004</v>
      </c>
      <c r="Q32" s="154">
        <v>45</v>
      </c>
      <c r="R32" s="154">
        <v>131.39400000000001</v>
      </c>
    </row>
    <row r="33" spans="2:18" x14ac:dyDescent="0.25">
      <c r="B33" t="s">
        <v>118</v>
      </c>
      <c r="C33" s="152">
        <v>891</v>
      </c>
      <c r="D33" s="152">
        <v>27.59525</v>
      </c>
      <c r="E33" s="153">
        <v>14.64</v>
      </c>
      <c r="F33" s="153">
        <v>94.255052120209399</v>
      </c>
      <c r="G33" s="153">
        <v>17.222000000000001</v>
      </c>
      <c r="H33" s="153">
        <v>45</v>
      </c>
      <c r="I33" s="153">
        <v>187.947</v>
      </c>
      <c r="K33" t="s">
        <v>118</v>
      </c>
      <c r="L33" s="16">
        <v>489</v>
      </c>
      <c r="M33" s="16">
        <v>12.36736</v>
      </c>
      <c r="N33" s="154">
        <v>8.73</v>
      </c>
      <c r="O33" s="154">
        <v>99.267224074994203</v>
      </c>
      <c r="P33" s="154">
        <v>19.074000000000002</v>
      </c>
      <c r="Q33" s="154">
        <v>45</v>
      </c>
      <c r="R33" s="154">
        <v>183.16499999999999</v>
      </c>
    </row>
    <row r="34" spans="2:18" x14ac:dyDescent="0.25">
      <c r="B34" t="s">
        <v>119</v>
      </c>
      <c r="C34" s="152">
        <v>3</v>
      </c>
      <c r="D34" s="152">
        <v>0</v>
      </c>
      <c r="E34" s="153">
        <v>0.05</v>
      </c>
      <c r="F34" s="153">
        <v>0</v>
      </c>
      <c r="G34" s="153">
        <v>100</v>
      </c>
      <c r="H34" s="153">
        <v>45</v>
      </c>
      <c r="I34" s="153">
        <v>562.5</v>
      </c>
      <c r="K34" t="s">
        <v>119</v>
      </c>
      <c r="L34" s="16">
        <v>3</v>
      </c>
      <c r="M34" s="16">
        <v>0</v>
      </c>
      <c r="N34" s="154">
        <v>0.05</v>
      </c>
      <c r="O34" s="154">
        <v>0</v>
      </c>
      <c r="P34" s="154">
        <v>100</v>
      </c>
      <c r="Q34" s="154">
        <v>45</v>
      </c>
      <c r="R34" s="154">
        <v>562.5</v>
      </c>
    </row>
    <row r="35" spans="2:18" x14ac:dyDescent="0.25">
      <c r="B35" t="s">
        <v>120</v>
      </c>
      <c r="C35" s="152">
        <v>100</v>
      </c>
      <c r="D35" s="152">
        <v>0.25828000000000001</v>
      </c>
      <c r="E35" s="153">
        <v>1.64</v>
      </c>
      <c r="F35" s="153">
        <v>100</v>
      </c>
      <c r="G35" s="153">
        <v>100</v>
      </c>
      <c r="H35" s="153">
        <v>45</v>
      </c>
      <c r="I35" s="153">
        <v>217.38300000000001</v>
      </c>
      <c r="K35" t="s">
        <v>120</v>
      </c>
      <c r="L35" s="16">
        <v>87</v>
      </c>
      <c r="M35" s="16">
        <v>0.11283</v>
      </c>
      <c r="N35" s="154">
        <v>1.55</v>
      </c>
      <c r="O35" s="154">
        <v>100</v>
      </c>
      <c r="P35" s="154">
        <v>100</v>
      </c>
      <c r="Q35" s="154">
        <v>45</v>
      </c>
      <c r="R35" s="154">
        <v>113.312</v>
      </c>
    </row>
    <row r="36" spans="2:18" x14ac:dyDescent="0.25">
      <c r="B36" s="17" t="s">
        <v>1</v>
      </c>
      <c r="C36" s="155">
        <v>6087</v>
      </c>
      <c r="D36" s="155">
        <v>167.759569</v>
      </c>
      <c r="E36" s="156">
        <v>100</v>
      </c>
      <c r="F36" s="156">
        <v>71.596789999999999</v>
      </c>
      <c r="G36" s="156">
        <v>4.3120000000000003</v>
      </c>
      <c r="H36" s="156">
        <v>45</v>
      </c>
      <c r="I36" s="156">
        <v>105.15600000000001</v>
      </c>
      <c r="K36" s="17" t="s">
        <v>1</v>
      </c>
      <c r="L36" s="24">
        <v>5599</v>
      </c>
      <c r="M36" s="24">
        <v>170.86086299999999</v>
      </c>
      <c r="N36" s="157">
        <v>100</v>
      </c>
      <c r="O36" s="157">
        <v>72.421170000000004</v>
      </c>
      <c r="P36" s="157">
        <v>3.6930000000000001</v>
      </c>
      <c r="Q36" s="157">
        <v>45</v>
      </c>
      <c r="R36" s="157">
        <v>98.25</v>
      </c>
    </row>
    <row r="37" spans="2:18" x14ac:dyDescent="0.25">
      <c r="B37"/>
      <c r="C37" s="16"/>
      <c r="D37" s="16"/>
      <c r="E37" s="154"/>
      <c r="F37" s="154"/>
      <c r="G37" s="154"/>
      <c r="H37" s="154"/>
      <c r="I37" s="154"/>
      <c r="K37"/>
      <c r="L37" s="16"/>
      <c r="M37" s="16"/>
      <c r="N37" s="154"/>
      <c r="O37" s="154"/>
      <c r="P37" s="154"/>
      <c r="Q37" s="154"/>
      <c r="R37" s="154"/>
    </row>
    <row r="38" spans="2:18" x14ac:dyDescent="0.25">
      <c r="B38" s="158" t="s">
        <v>96</v>
      </c>
      <c r="C38" s="159">
        <v>19150</v>
      </c>
      <c r="D38" s="271">
        <v>3021.0958089999999</v>
      </c>
      <c r="E38" s="272">
        <v>33.1</v>
      </c>
      <c r="F38" s="273">
        <v>77.861440000000002</v>
      </c>
      <c r="G38" s="273">
        <v>3.8180000000000001</v>
      </c>
      <c r="H38" s="273">
        <v>42.127000000000002</v>
      </c>
      <c r="I38" s="273">
        <v>100.47199999999999</v>
      </c>
      <c r="K38" s="88" t="s">
        <v>357</v>
      </c>
      <c r="L38" s="89">
        <v>18513</v>
      </c>
      <c r="M38" s="274">
        <v>3710.8263910000001</v>
      </c>
      <c r="N38" s="275">
        <v>34.119999999999997</v>
      </c>
      <c r="O38" s="276">
        <v>78.272869999999998</v>
      </c>
      <c r="P38" s="276">
        <v>3.9809999999999999</v>
      </c>
      <c r="Q38" s="276">
        <v>41.959000000000003</v>
      </c>
      <c r="R38" s="276">
        <v>99.119</v>
      </c>
    </row>
    <row r="39" spans="2:18" x14ac:dyDescent="0.25">
      <c r="B39" s="158" t="s">
        <v>97</v>
      </c>
      <c r="C39" s="159">
        <v>38710</v>
      </c>
      <c r="D39" s="271">
        <v>3054.6673900000001</v>
      </c>
      <c r="E39" s="272">
        <v>66.900000000000006</v>
      </c>
      <c r="F39" s="273">
        <v>99.685100000000006</v>
      </c>
      <c r="G39" s="273">
        <v>1.079</v>
      </c>
      <c r="H39" s="273">
        <v>21.303000000000001</v>
      </c>
      <c r="I39" s="273">
        <v>19.635999999999999</v>
      </c>
      <c r="K39" s="88" t="s">
        <v>358</v>
      </c>
      <c r="L39" s="89">
        <v>35751</v>
      </c>
      <c r="M39" s="274">
        <v>2746.4599469999998</v>
      </c>
      <c r="N39" s="275">
        <v>65.88</v>
      </c>
      <c r="O39" s="276">
        <v>99.68656</v>
      </c>
      <c r="P39" s="276">
        <v>1.151</v>
      </c>
      <c r="Q39" s="276">
        <v>21.751999999999999</v>
      </c>
      <c r="R39" s="276">
        <v>20.225000000000001</v>
      </c>
    </row>
    <row r="40" spans="2:18" x14ac:dyDescent="0.25">
      <c r="B40" s="158" t="s">
        <v>1</v>
      </c>
      <c r="C40" s="159">
        <v>57860</v>
      </c>
      <c r="D40" s="271">
        <v>6075.763199</v>
      </c>
      <c r="E40" s="272">
        <v>100</v>
      </c>
      <c r="F40" s="273">
        <v>88.833550000000002</v>
      </c>
      <c r="G40" s="273">
        <v>1.982</v>
      </c>
      <c r="H40" s="273">
        <v>28.195</v>
      </c>
      <c r="I40" s="273">
        <v>46.39</v>
      </c>
      <c r="K40" s="88" t="s">
        <v>1</v>
      </c>
      <c r="L40" s="89">
        <v>54264</v>
      </c>
      <c r="M40" s="274">
        <v>6457.2863379999999</v>
      </c>
      <c r="N40" s="275">
        <v>100</v>
      </c>
      <c r="O40" s="276">
        <v>87.380669999999995</v>
      </c>
      <c r="P40" s="276">
        <v>2.1080000000000001</v>
      </c>
      <c r="Q40" s="276">
        <v>28.646000000000001</v>
      </c>
      <c r="R40" s="276">
        <v>47.14</v>
      </c>
    </row>
    <row r="41" spans="2:18" x14ac:dyDescent="0.25">
      <c r="D41" s="90"/>
      <c r="E41" s="90"/>
      <c r="F41" s="90"/>
      <c r="G41" s="90"/>
    </row>
  </sheetData>
  <mergeCells count="1">
    <mergeCell ref="A2:D2"/>
  </mergeCells>
  <hyperlinks>
    <hyperlink ref="A2:D2" location="Innholdsfortegnelse!A1" display="Innholdsfortegnelse"/>
  </hyperlinks>
  <pageMargins left="0.11811023622047245" right="0.11811023622047245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zoomScale="85" zoomScaleNormal="85" workbookViewId="0"/>
  </sheetViews>
  <sheetFormatPr baseColWidth="10" defaultColWidth="9.140625" defaultRowHeight="15" x14ac:dyDescent="0.25"/>
  <cols>
    <col min="1" max="1" width="3" style="10" customWidth="1"/>
    <col min="2" max="2" width="79" style="10" bestFit="1" customWidth="1"/>
    <col min="3" max="3" width="6.42578125" style="10" bestFit="1" customWidth="1"/>
    <col min="4" max="4" width="17.28515625" style="10" bestFit="1" customWidth="1"/>
    <col min="5" max="5" width="12.5703125" style="10" bestFit="1" customWidth="1"/>
    <col min="6" max="6" width="21.28515625" style="10" bestFit="1" customWidth="1"/>
    <col min="7" max="7" width="6" style="10" bestFit="1" customWidth="1"/>
    <col min="8" max="8" width="7" style="10" bestFit="1" customWidth="1"/>
    <col min="9" max="9" width="12.28515625" style="10" bestFit="1" customWidth="1"/>
    <col min="10" max="10" width="9.140625" style="10"/>
    <col min="11" max="11" width="43" style="10" bestFit="1" customWidth="1"/>
    <col min="12" max="12" width="6.42578125" style="10" bestFit="1" customWidth="1"/>
    <col min="13" max="13" width="17.28515625" style="10" bestFit="1" customWidth="1"/>
    <col min="14" max="14" width="12.5703125" style="10" bestFit="1" customWidth="1"/>
    <col min="15" max="15" width="21.28515625" style="10" bestFit="1" customWidth="1"/>
    <col min="16" max="16" width="6" style="10" bestFit="1" customWidth="1"/>
    <col min="17" max="17" width="7" style="10" bestFit="1" customWidth="1"/>
    <col min="18" max="18" width="12.28515625" style="10" bestFit="1" customWidth="1"/>
    <col min="19" max="16384" width="9.140625" style="10"/>
  </cols>
  <sheetData>
    <row r="1" spans="1:18" ht="6" customHeight="1" x14ac:dyDescent="0.25"/>
    <row r="2" spans="1:18" x14ac:dyDescent="0.25">
      <c r="A2" s="339" t="s">
        <v>85</v>
      </c>
      <c r="B2" s="339"/>
      <c r="C2" s="339"/>
      <c r="D2" s="339"/>
    </row>
    <row r="4" spans="1:18" ht="15.75" x14ac:dyDescent="0.25">
      <c r="B4" s="160" t="s">
        <v>309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</row>
    <row r="5" spans="1:18" x14ac:dyDescent="0.25"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</row>
    <row r="6" spans="1:18" x14ac:dyDescent="0.25">
      <c r="B6" s="80" t="s">
        <v>134</v>
      </c>
      <c r="J6" s="277"/>
      <c r="K6" s="10" t="s">
        <v>135</v>
      </c>
    </row>
    <row r="7" spans="1:18" x14ac:dyDescent="0.25">
      <c r="B7" s="161" t="s">
        <v>108</v>
      </c>
      <c r="C7" s="162" t="s">
        <v>122</v>
      </c>
      <c r="D7" s="162" t="s">
        <v>136</v>
      </c>
      <c r="E7" s="278" t="s">
        <v>353</v>
      </c>
      <c r="F7" s="278" t="s">
        <v>354</v>
      </c>
      <c r="G7" s="278" t="s">
        <v>355</v>
      </c>
      <c r="H7" s="278" t="s">
        <v>93</v>
      </c>
      <c r="I7" s="278" t="s">
        <v>356</v>
      </c>
      <c r="J7" s="277"/>
      <c r="K7" s="161" t="s">
        <v>108</v>
      </c>
      <c r="L7" s="279" t="s">
        <v>122</v>
      </c>
      <c r="M7" s="279" t="s">
        <v>136</v>
      </c>
      <c r="N7" s="280" t="s">
        <v>353</v>
      </c>
      <c r="O7" s="280" t="s">
        <v>354</v>
      </c>
      <c r="P7" s="280" t="s">
        <v>355</v>
      </c>
      <c r="Q7" s="280" t="s">
        <v>93</v>
      </c>
      <c r="R7" s="280" t="s">
        <v>356</v>
      </c>
    </row>
    <row r="8" spans="1:18" x14ac:dyDescent="0.25">
      <c r="B8" s="10" t="s">
        <v>109</v>
      </c>
      <c r="C8" s="163">
        <v>0</v>
      </c>
      <c r="D8" s="163">
        <v>0</v>
      </c>
      <c r="E8" s="164">
        <v>0</v>
      </c>
      <c r="F8" s="164"/>
      <c r="G8" s="164"/>
      <c r="H8" s="164"/>
      <c r="I8" s="164"/>
      <c r="J8" s="277"/>
      <c r="K8" s="10" t="s">
        <v>109</v>
      </c>
      <c r="L8" s="165">
        <v>0</v>
      </c>
      <c r="M8" s="165">
        <v>0</v>
      </c>
      <c r="N8" s="166">
        <v>0</v>
      </c>
      <c r="O8" s="166"/>
      <c r="P8" s="166"/>
      <c r="Q8" s="166"/>
      <c r="R8" s="166"/>
    </row>
    <row r="9" spans="1:18" x14ac:dyDescent="0.25">
      <c r="B9" s="10" t="s">
        <v>110</v>
      </c>
      <c r="C9" s="163">
        <v>19161</v>
      </c>
      <c r="D9" s="163">
        <v>2275.5340500000002</v>
      </c>
      <c r="E9" s="164">
        <v>50.56</v>
      </c>
      <c r="F9" s="164">
        <v>74.892579107011059</v>
      </c>
      <c r="G9" s="164">
        <v>0.21299999999999999</v>
      </c>
      <c r="H9" s="164">
        <v>19.619</v>
      </c>
      <c r="I9" s="164">
        <v>8.7279999999999998</v>
      </c>
      <c r="J9" s="277"/>
      <c r="K9" s="10" t="s">
        <v>110</v>
      </c>
      <c r="L9" s="165">
        <v>16873</v>
      </c>
      <c r="M9" s="165">
        <v>1987.4459300000001</v>
      </c>
      <c r="N9" s="166">
        <v>48.27</v>
      </c>
      <c r="O9" s="166">
        <v>74.894775099458599</v>
      </c>
      <c r="P9" s="166">
        <v>0.215</v>
      </c>
      <c r="Q9" s="166">
        <v>20.129000000000001</v>
      </c>
      <c r="R9" s="166">
        <v>9.0050000000000008</v>
      </c>
    </row>
    <row r="10" spans="1:18" x14ac:dyDescent="0.25">
      <c r="B10" s="10" t="s">
        <v>111</v>
      </c>
      <c r="C10" s="163">
        <v>9927</v>
      </c>
      <c r="D10" s="163">
        <v>219.90258</v>
      </c>
      <c r="E10" s="164">
        <v>26.19</v>
      </c>
      <c r="F10" s="164">
        <v>74.696126922273905</v>
      </c>
      <c r="G10" s="164">
        <v>0.33800000000000002</v>
      </c>
      <c r="H10" s="164">
        <v>19.972000000000001</v>
      </c>
      <c r="I10" s="164">
        <v>12.465</v>
      </c>
      <c r="J10" s="277"/>
      <c r="K10" s="10" t="s">
        <v>111</v>
      </c>
      <c r="L10" s="165">
        <v>10103</v>
      </c>
      <c r="M10" s="165">
        <v>227.25161</v>
      </c>
      <c r="N10" s="166">
        <v>28.9</v>
      </c>
      <c r="O10" s="166">
        <v>74.739946941188819</v>
      </c>
      <c r="P10" s="166">
        <v>0.33300000000000002</v>
      </c>
      <c r="Q10" s="166">
        <v>20.440999999999999</v>
      </c>
      <c r="R10" s="166">
        <v>12.637</v>
      </c>
    </row>
    <row r="11" spans="1:18" x14ac:dyDescent="0.25">
      <c r="B11" s="10" t="s">
        <v>112</v>
      </c>
      <c r="C11" s="163">
        <v>2513</v>
      </c>
      <c r="D11" s="163">
        <v>39.966030000000003</v>
      </c>
      <c r="E11" s="164">
        <v>6.63</v>
      </c>
      <c r="F11" s="164">
        <v>74.327083441498118</v>
      </c>
      <c r="G11" s="164">
        <v>0.60399999999999998</v>
      </c>
      <c r="H11" s="164">
        <v>20.599</v>
      </c>
      <c r="I11" s="164">
        <v>19.399000000000001</v>
      </c>
      <c r="J11" s="277"/>
      <c r="K11" s="10" t="s">
        <v>112</v>
      </c>
      <c r="L11" s="165">
        <v>2104</v>
      </c>
      <c r="M11" s="165">
        <v>32.558070000000001</v>
      </c>
      <c r="N11" s="166">
        <v>6.02</v>
      </c>
      <c r="O11" s="166">
        <v>74.611463491712172</v>
      </c>
      <c r="P11" s="166">
        <v>0.59699999999999998</v>
      </c>
      <c r="Q11" s="166">
        <v>20.968</v>
      </c>
      <c r="R11" s="166">
        <v>19.562000000000001</v>
      </c>
    </row>
    <row r="12" spans="1:18" x14ac:dyDescent="0.25">
      <c r="B12" s="10" t="s">
        <v>113</v>
      </c>
      <c r="C12" s="163">
        <v>1775</v>
      </c>
      <c r="D12" s="163">
        <v>32.691800000000001</v>
      </c>
      <c r="E12" s="164">
        <v>4.68</v>
      </c>
      <c r="F12" s="164">
        <v>74.674994972745765</v>
      </c>
      <c r="G12" s="164">
        <v>0.96599999999999997</v>
      </c>
      <c r="H12" s="164">
        <v>20.602</v>
      </c>
      <c r="I12" s="164">
        <v>26.606000000000002</v>
      </c>
      <c r="J12" s="277"/>
      <c r="K12" s="10" t="s">
        <v>113</v>
      </c>
      <c r="L12" s="165">
        <v>1537</v>
      </c>
      <c r="M12" s="165">
        <v>26.034610000000001</v>
      </c>
      <c r="N12" s="166">
        <v>4.4000000000000004</v>
      </c>
      <c r="O12" s="166">
        <v>74.92798049550494</v>
      </c>
      <c r="P12" s="166">
        <v>0.97399999999999998</v>
      </c>
      <c r="Q12" s="166">
        <v>20.556999999999999</v>
      </c>
      <c r="R12" s="166">
        <v>26.725999999999999</v>
      </c>
    </row>
    <row r="13" spans="1:18" x14ac:dyDescent="0.25">
      <c r="B13" s="10" t="s">
        <v>114</v>
      </c>
      <c r="C13" s="163">
        <v>1314</v>
      </c>
      <c r="D13" s="163">
        <v>35.246670000000002</v>
      </c>
      <c r="E13" s="164">
        <v>3.47</v>
      </c>
      <c r="F13" s="164">
        <v>74.453849099896502</v>
      </c>
      <c r="G13" s="164">
        <v>1.5860000000000001</v>
      </c>
      <c r="H13" s="164">
        <v>20.792999999999999</v>
      </c>
      <c r="I13" s="164">
        <v>37.142000000000003</v>
      </c>
      <c r="J13" s="277"/>
      <c r="K13" s="10" t="s">
        <v>114</v>
      </c>
      <c r="L13" s="165">
        <v>1149</v>
      </c>
      <c r="M13" s="165">
        <v>29.491499999999998</v>
      </c>
      <c r="N13" s="166">
        <v>3.29</v>
      </c>
      <c r="O13" s="166">
        <v>74.872844730904362</v>
      </c>
      <c r="P13" s="166">
        <v>1.605</v>
      </c>
      <c r="Q13" s="166">
        <v>20.98</v>
      </c>
      <c r="R13" s="166">
        <v>37.735999999999997</v>
      </c>
    </row>
    <row r="14" spans="1:18" x14ac:dyDescent="0.25">
      <c r="B14" s="10" t="s">
        <v>115</v>
      </c>
      <c r="C14" s="163">
        <v>742</v>
      </c>
      <c r="D14" s="163">
        <v>17.151119999999999</v>
      </c>
      <c r="E14" s="164">
        <v>1.96</v>
      </c>
      <c r="F14" s="164">
        <v>74.483998802877224</v>
      </c>
      <c r="G14" s="164">
        <v>2.4380000000000002</v>
      </c>
      <c r="H14" s="164">
        <v>21.244</v>
      </c>
      <c r="I14" s="164">
        <v>49.652000000000001</v>
      </c>
      <c r="J14" s="277"/>
      <c r="K14" s="10" t="s">
        <v>115</v>
      </c>
      <c r="L14" s="165">
        <v>927</v>
      </c>
      <c r="M14" s="165">
        <v>13.775969999999999</v>
      </c>
      <c r="N14" s="166">
        <v>2.65</v>
      </c>
      <c r="O14" s="166">
        <v>73.451288617156436</v>
      </c>
      <c r="P14" s="166">
        <v>2.403</v>
      </c>
      <c r="Q14" s="166">
        <v>19.552</v>
      </c>
      <c r="R14" s="166">
        <v>45.448</v>
      </c>
    </row>
    <row r="15" spans="1:18" x14ac:dyDescent="0.25">
      <c r="B15" s="10" t="s">
        <v>116</v>
      </c>
      <c r="C15" s="163">
        <v>844</v>
      </c>
      <c r="D15" s="163">
        <v>11.435359999999999</v>
      </c>
      <c r="E15" s="164">
        <v>2.23</v>
      </c>
      <c r="F15" s="164">
        <v>74.672069647160058</v>
      </c>
      <c r="G15" s="164">
        <v>3.867</v>
      </c>
      <c r="H15" s="164">
        <v>20.861000000000001</v>
      </c>
      <c r="I15" s="164">
        <v>63.341999999999999</v>
      </c>
      <c r="J15" s="277"/>
      <c r="K15" s="10" t="s">
        <v>116</v>
      </c>
      <c r="L15" s="165">
        <v>681</v>
      </c>
      <c r="M15" s="165">
        <v>12.33433</v>
      </c>
      <c r="N15" s="166">
        <v>1.95</v>
      </c>
      <c r="O15" s="166">
        <v>72.985298271523746</v>
      </c>
      <c r="P15" s="166">
        <v>3.8820000000000001</v>
      </c>
      <c r="Q15" s="166">
        <v>20.774999999999999</v>
      </c>
      <c r="R15" s="166">
        <v>62.994</v>
      </c>
    </row>
    <row r="16" spans="1:18" x14ac:dyDescent="0.25">
      <c r="B16" s="10" t="s">
        <v>117</v>
      </c>
      <c r="C16" s="163">
        <v>551</v>
      </c>
      <c r="D16" s="163">
        <v>4.6025499999999999</v>
      </c>
      <c r="E16" s="164">
        <v>1.45</v>
      </c>
      <c r="F16" s="164">
        <v>72.555701754767142</v>
      </c>
      <c r="G16" s="164">
        <v>6.2430000000000003</v>
      </c>
      <c r="H16" s="164">
        <v>21.591999999999999</v>
      </c>
      <c r="I16" s="164">
        <v>84.183999999999997</v>
      </c>
      <c r="J16" s="277"/>
      <c r="K16" s="10" t="s">
        <v>117</v>
      </c>
      <c r="L16" s="165">
        <v>475</v>
      </c>
      <c r="M16" s="165">
        <v>5.1810099999999997</v>
      </c>
      <c r="N16" s="166">
        <v>1.36</v>
      </c>
      <c r="O16" s="166">
        <v>72.818959763474865</v>
      </c>
      <c r="P16" s="166">
        <v>6.5869999999999997</v>
      </c>
      <c r="Q16" s="166">
        <v>21.76</v>
      </c>
      <c r="R16" s="166">
        <v>86.725999999999999</v>
      </c>
    </row>
    <row r="17" spans="2:18" x14ac:dyDescent="0.25">
      <c r="B17" s="10" t="s">
        <v>118</v>
      </c>
      <c r="C17" s="163">
        <v>987</v>
      </c>
      <c r="D17" s="163">
        <v>1.4117299999999999</v>
      </c>
      <c r="E17" s="164">
        <v>2.6</v>
      </c>
      <c r="F17" s="164">
        <v>64.782033237257295</v>
      </c>
      <c r="G17" s="164">
        <v>19.047000000000001</v>
      </c>
      <c r="H17" s="164">
        <v>21.416</v>
      </c>
      <c r="I17" s="164">
        <v>112.185</v>
      </c>
      <c r="J17" s="277"/>
      <c r="K17" s="10" t="s">
        <v>118</v>
      </c>
      <c r="L17" s="165">
        <v>1014</v>
      </c>
      <c r="M17" s="165">
        <v>9.6411599999999993</v>
      </c>
      <c r="N17" s="166">
        <v>2.9</v>
      </c>
      <c r="O17" s="166">
        <v>73.345279338303627</v>
      </c>
      <c r="P17" s="166">
        <v>19.524000000000001</v>
      </c>
      <c r="Q17" s="166">
        <v>22.245000000000001</v>
      </c>
      <c r="R17" s="166">
        <v>120.658</v>
      </c>
    </row>
    <row r="18" spans="2:18" x14ac:dyDescent="0.25">
      <c r="B18" s="10" t="s">
        <v>119</v>
      </c>
      <c r="C18" s="163">
        <v>36</v>
      </c>
      <c r="D18" s="163">
        <v>7.6000000000000004E-4</v>
      </c>
      <c r="E18" s="164">
        <v>0.09</v>
      </c>
      <c r="F18" s="164">
        <v>75</v>
      </c>
      <c r="G18" s="164">
        <v>100</v>
      </c>
      <c r="H18" s="164">
        <v>25.29</v>
      </c>
      <c r="I18" s="164">
        <v>316.12799999999999</v>
      </c>
      <c r="J18" s="277"/>
      <c r="K18" s="10" t="s">
        <v>119</v>
      </c>
      <c r="L18" s="165">
        <v>26</v>
      </c>
      <c r="M18" s="165">
        <v>3.9199999999999999E-3</v>
      </c>
      <c r="N18" s="166">
        <v>7.0000000000000007E-2</v>
      </c>
      <c r="O18" s="166">
        <v>75</v>
      </c>
      <c r="P18" s="166">
        <v>100</v>
      </c>
      <c r="Q18" s="166">
        <v>26.277000000000001</v>
      </c>
      <c r="R18" s="166">
        <v>328.46300000000002</v>
      </c>
    </row>
    <row r="19" spans="2:18" x14ac:dyDescent="0.25">
      <c r="B19" s="10" t="s">
        <v>120</v>
      </c>
      <c r="C19" s="163">
        <v>52</v>
      </c>
      <c r="D19" s="163">
        <v>4.3720000000000002E-2</v>
      </c>
      <c r="E19" s="164">
        <v>0.14000000000000001</v>
      </c>
      <c r="F19" s="164">
        <v>75</v>
      </c>
      <c r="G19" s="164">
        <v>100</v>
      </c>
      <c r="H19" s="164">
        <v>51.149000000000001</v>
      </c>
      <c r="I19" s="164">
        <v>157.86099999999999</v>
      </c>
      <c r="J19" s="277"/>
      <c r="K19" s="10" t="s">
        <v>120</v>
      </c>
      <c r="L19" s="165">
        <v>68</v>
      </c>
      <c r="M19" s="165">
        <v>0.18679999999999999</v>
      </c>
      <c r="N19" s="166">
        <v>0.19</v>
      </c>
      <c r="O19" s="166">
        <v>64.962311826805717</v>
      </c>
      <c r="P19" s="166">
        <v>100</v>
      </c>
      <c r="Q19" s="166">
        <v>38.573</v>
      </c>
      <c r="R19" s="166">
        <v>98.695999999999998</v>
      </c>
    </row>
    <row r="20" spans="2:18" x14ac:dyDescent="0.25">
      <c r="B20" s="79" t="s">
        <v>1</v>
      </c>
      <c r="C20" s="167">
        <v>37901</v>
      </c>
      <c r="D20" s="167">
        <v>2637.9863690000002</v>
      </c>
      <c r="E20" s="168">
        <v>100</v>
      </c>
      <c r="F20" s="168">
        <v>99.692220000000006</v>
      </c>
      <c r="G20" s="168">
        <v>1.06</v>
      </c>
      <c r="H20" s="168">
        <v>20.045999999999999</v>
      </c>
      <c r="I20" s="168">
        <v>18.539000000000001</v>
      </c>
      <c r="J20" s="277"/>
      <c r="K20" s="79" t="s">
        <v>1</v>
      </c>
      <c r="L20" s="169">
        <v>34957</v>
      </c>
      <c r="M20" s="169">
        <v>2343.9049150000001</v>
      </c>
      <c r="N20" s="170">
        <v>100</v>
      </c>
      <c r="O20" s="170">
        <v>99.691550000000007</v>
      </c>
      <c r="P20" s="170">
        <v>1.1299999999999999</v>
      </c>
      <c r="Q20" s="170">
        <v>20.437999999999999</v>
      </c>
      <c r="R20" s="170">
        <v>19.135000000000002</v>
      </c>
    </row>
    <row r="21" spans="2:18" x14ac:dyDescent="0.25">
      <c r="E21" s="166"/>
      <c r="F21" s="166"/>
      <c r="G21" s="166"/>
      <c r="H21" s="166"/>
      <c r="I21" s="166"/>
      <c r="J21" s="277"/>
      <c r="L21" s="165"/>
      <c r="M21" s="165"/>
      <c r="N21" s="166"/>
      <c r="O21" s="166"/>
      <c r="P21" s="166"/>
      <c r="Q21" s="166"/>
      <c r="R21" s="166"/>
    </row>
    <row r="22" spans="2:18" x14ac:dyDescent="0.25">
      <c r="B22" s="80" t="s">
        <v>137</v>
      </c>
      <c r="E22" s="166"/>
      <c r="F22" s="166"/>
      <c r="G22" s="166"/>
      <c r="H22" s="166"/>
      <c r="I22" s="166"/>
      <c r="J22" s="277"/>
      <c r="K22" s="10" t="s">
        <v>138</v>
      </c>
      <c r="L22" s="165"/>
      <c r="M22" s="165"/>
      <c r="N22" s="166"/>
      <c r="O22" s="166"/>
      <c r="P22" s="166"/>
      <c r="Q22" s="166"/>
      <c r="R22" s="166"/>
    </row>
    <row r="23" spans="2:18" x14ac:dyDescent="0.25">
      <c r="B23" s="161" t="s">
        <v>108</v>
      </c>
      <c r="C23" s="162" t="s">
        <v>122</v>
      </c>
      <c r="D23" s="162" t="s">
        <v>136</v>
      </c>
      <c r="E23" s="278" t="s">
        <v>353</v>
      </c>
      <c r="F23" s="278" t="s">
        <v>354</v>
      </c>
      <c r="G23" s="278" t="s">
        <v>355</v>
      </c>
      <c r="H23" s="278" t="s">
        <v>93</v>
      </c>
      <c r="I23" s="278" t="s">
        <v>356</v>
      </c>
      <c r="J23" s="277"/>
      <c r="K23" s="161" t="s">
        <v>108</v>
      </c>
      <c r="L23" s="279" t="s">
        <v>122</v>
      </c>
      <c r="M23" s="279" t="s">
        <v>136</v>
      </c>
      <c r="N23" s="280" t="s">
        <v>353</v>
      </c>
      <c r="O23" s="280" t="s">
        <v>354</v>
      </c>
      <c r="P23" s="280" t="s">
        <v>355</v>
      </c>
      <c r="Q23" s="280" t="s">
        <v>93</v>
      </c>
      <c r="R23" s="280" t="s">
        <v>356</v>
      </c>
    </row>
    <row r="24" spans="2:18" x14ac:dyDescent="0.25">
      <c r="B24" s="10" t="s">
        <v>109</v>
      </c>
      <c r="C24" s="163">
        <v>0</v>
      </c>
      <c r="D24" s="163">
        <v>0</v>
      </c>
      <c r="E24" s="164">
        <v>0</v>
      </c>
      <c r="F24" s="164"/>
      <c r="G24" s="164"/>
      <c r="H24" s="164"/>
      <c r="I24" s="164"/>
      <c r="J24" s="277"/>
      <c r="K24" s="10" t="s">
        <v>109</v>
      </c>
      <c r="L24" s="165">
        <v>21</v>
      </c>
      <c r="M24" s="165">
        <v>19.620439999999999</v>
      </c>
      <c r="N24" s="166">
        <v>2.64</v>
      </c>
      <c r="O24" s="166">
        <v>75</v>
      </c>
      <c r="P24" s="166">
        <v>9.2999999999999999E-2</v>
      </c>
      <c r="Q24" s="166">
        <v>96.828000000000003</v>
      </c>
      <c r="R24" s="166">
        <v>24.11</v>
      </c>
    </row>
    <row r="25" spans="2:18" x14ac:dyDescent="0.25">
      <c r="B25" s="10" t="s">
        <v>110</v>
      </c>
      <c r="C25" s="163">
        <v>149</v>
      </c>
      <c r="D25" s="163">
        <v>113.9064</v>
      </c>
      <c r="E25" s="164">
        <v>18.420000000000002</v>
      </c>
      <c r="F25" s="164">
        <v>74.945240127942938</v>
      </c>
      <c r="G25" s="164">
        <v>0.155</v>
      </c>
      <c r="H25" s="164">
        <v>88.944000000000003</v>
      </c>
      <c r="I25" s="164">
        <v>31.122</v>
      </c>
      <c r="J25" s="277"/>
      <c r="K25" s="10" t="s">
        <v>110</v>
      </c>
      <c r="L25" s="165">
        <v>179</v>
      </c>
      <c r="M25" s="165">
        <v>141.80457999999999</v>
      </c>
      <c r="N25" s="166">
        <v>22.54</v>
      </c>
      <c r="O25" s="166">
        <v>74.967344849035584</v>
      </c>
      <c r="P25" s="166">
        <v>0.183</v>
      </c>
      <c r="Q25" s="166">
        <v>89.668999999999997</v>
      </c>
      <c r="R25" s="166">
        <v>35.692</v>
      </c>
    </row>
    <row r="26" spans="2:18" x14ac:dyDescent="0.25">
      <c r="B26" s="10" t="s">
        <v>111</v>
      </c>
      <c r="C26" s="163">
        <v>260</v>
      </c>
      <c r="D26" s="163">
        <v>183.51087000000001</v>
      </c>
      <c r="E26" s="164">
        <v>32.14</v>
      </c>
      <c r="F26" s="164">
        <v>74.883521888100873</v>
      </c>
      <c r="G26" s="164">
        <v>0.33300000000000002</v>
      </c>
      <c r="H26" s="164">
        <v>84.24</v>
      </c>
      <c r="I26" s="164">
        <v>49.764000000000003</v>
      </c>
      <c r="J26" s="277"/>
      <c r="K26" s="10" t="s">
        <v>111</v>
      </c>
      <c r="L26" s="165">
        <v>218</v>
      </c>
      <c r="M26" s="165">
        <v>132.74888000000001</v>
      </c>
      <c r="N26" s="166">
        <v>27.46</v>
      </c>
      <c r="O26" s="166">
        <v>74.816288471642267</v>
      </c>
      <c r="P26" s="166">
        <v>0.34599999999999997</v>
      </c>
      <c r="Q26" s="166">
        <v>81.021000000000001</v>
      </c>
      <c r="R26" s="166">
        <v>49.247</v>
      </c>
    </row>
    <row r="27" spans="2:18" x14ac:dyDescent="0.25">
      <c r="B27" s="10" t="s">
        <v>112</v>
      </c>
      <c r="C27" s="163">
        <v>101</v>
      </c>
      <c r="D27" s="163">
        <v>52.311590000000002</v>
      </c>
      <c r="E27" s="164">
        <v>12.48</v>
      </c>
      <c r="F27" s="164">
        <v>74.498906485222122</v>
      </c>
      <c r="G27" s="164">
        <v>0.60399999999999998</v>
      </c>
      <c r="H27" s="164">
        <v>78.265000000000001</v>
      </c>
      <c r="I27" s="164">
        <v>65.921000000000006</v>
      </c>
      <c r="J27" s="277"/>
      <c r="K27" s="10" t="s">
        <v>112</v>
      </c>
      <c r="L27" s="165">
        <v>102</v>
      </c>
      <c r="M27" s="165">
        <v>51.749220000000001</v>
      </c>
      <c r="N27" s="166">
        <v>12.85</v>
      </c>
      <c r="O27" s="166">
        <v>74.692256201374263</v>
      </c>
      <c r="P27" s="166">
        <v>0.60899999999999999</v>
      </c>
      <c r="Q27" s="166">
        <v>79.183999999999997</v>
      </c>
      <c r="R27" s="166">
        <v>67.099999999999994</v>
      </c>
    </row>
    <row r="28" spans="2:18" x14ac:dyDescent="0.25">
      <c r="B28" s="10" t="s">
        <v>113</v>
      </c>
      <c r="C28" s="163">
        <v>97</v>
      </c>
      <c r="D28" s="163">
        <v>40.36289</v>
      </c>
      <c r="E28" s="164">
        <v>11.99</v>
      </c>
      <c r="F28" s="164">
        <v>74.890369597162902</v>
      </c>
      <c r="G28" s="164">
        <v>0.96599999999999997</v>
      </c>
      <c r="H28" s="164">
        <v>83.251999999999995</v>
      </c>
      <c r="I28" s="164">
        <v>87.960999999999999</v>
      </c>
      <c r="J28" s="277"/>
      <c r="K28" s="10" t="s">
        <v>113</v>
      </c>
      <c r="L28" s="165">
        <v>90</v>
      </c>
      <c r="M28" s="165">
        <v>34.039940000000001</v>
      </c>
      <c r="N28" s="166">
        <v>11.34</v>
      </c>
      <c r="O28" s="166">
        <v>74.816759349958829</v>
      </c>
      <c r="P28" s="166">
        <v>0.96399999999999997</v>
      </c>
      <c r="Q28" s="166">
        <v>81.781000000000006</v>
      </c>
      <c r="R28" s="166">
        <v>86.179000000000002</v>
      </c>
    </row>
    <row r="29" spans="2:18" x14ac:dyDescent="0.25">
      <c r="B29" s="10" t="s">
        <v>114</v>
      </c>
      <c r="C29" s="163">
        <v>56</v>
      </c>
      <c r="D29" s="163">
        <v>13.31241</v>
      </c>
      <c r="E29" s="164">
        <v>6.92</v>
      </c>
      <c r="F29" s="164">
        <v>74.701406342324589</v>
      </c>
      <c r="G29" s="164">
        <v>1.5880000000000001</v>
      </c>
      <c r="H29" s="164">
        <v>74.936000000000007</v>
      </c>
      <c r="I29" s="164">
        <v>95.307000000000002</v>
      </c>
      <c r="J29" s="277"/>
      <c r="K29" s="10" t="s">
        <v>114</v>
      </c>
      <c r="L29" s="165">
        <v>48</v>
      </c>
      <c r="M29" s="165">
        <v>10.51681</v>
      </c>
      <c r="N29" s="166">
        <v>6.05</v>
      </c>
      <c r="O29" s="166">
        <v>75</v>
      </c>
      <c r="P29" s="166">
        <v>1.5569999999999999</v>
      </c>
      <c r="Q29" s="166">
        <v>75.147000000000006</v>
      </c>
      <c r="R29" s="166">
        <v>95.135999999999996</v>
      </c>
    </row>
    <row r="30" spans="2:18" x14ac:dyDescent="0.25">
      <c r="B30" s="10" t="s">
        <v>115</v>
      </c>
      <c r="C30" s="163">
        <v>52</v>
      </c>
      <c r="D30" s="163">
        <v>6.3296900000000003</v>
      </c>
      <c r="E30" s="164">
        <v>6.43</v>
      </c>
      <c r="F30" s="164">
        <v>74.407553643647788</v>
      </c>
      <c r="G30" s="164">
        <v>2.403</v>
      </c>
      <c r="H30" s="164">
        <v>64.77</v>
      </c>
      <c r="I30" s="164">
        <v>92.161000000000001</v>
      </c>
      <c r="J30" s="277"/>
      <c r="K30" s="10" t="s">
        <v>115</v>
      </c>
      <c r="L30" s="165">
        <v>25</v>
      </c>
      <c r="M30" s="165">
        <v>4.7171799999999999</v>
      </c>
      <c r="N30" s="166">
        <v>3.15</v>
      </c>
      <c r="O30" s="166">
        <v>75</v>
      </c>
      <c r="P30" s="166">
        <v>2.4249999999999998</v>
      </c>
      <c r="Q30" s="166">
        <v>76.41</v>
      </c>
      <c r="R30" s="166">
        <v>108.794</v>
      </c>
    </row>
    <row r="31" spans="2:18" x14ac:dyDescent="0.25">
      <c r="B31" s="10" t="s">
        <v>116</v>
      </c>
      <c r="C31" s="163">
        <v>30</v>
      </c>
      <c r="D31" s="163">
        <v>3.5251100000000002</v>
      </c>
      <c r="E31" s="164">
        <v>3.71</v>
      </c>
      <c r="F31" s="164">
        <v>75</v>
      </c>
      <c r="G31" s="164">
        <v>3.7650000000000001</v>
      </c>
      <c r="H31" s="164">
        <v>68.426000000000002</v>
      </c>
      <c r="I31" s="164">
        <v>103.998</v>
      </c>
      <c r="J31" s="277"/>
      <c r="K31" s="10" t="s">
        <v>116</v>
      </c>
      <c r="L31" s="165">
        <v>32</v>
      </c>
      <c r="M31" s="165">
        <v>3.6677200000000001</v>
      </c>
      <c r="N31" s="166">
        <v>4.03</v>
      </c>
      <c r="O31" s="166">
        <v>72.150815384833507</v>
      </c>
      <c r="P31" s="166">
        <v>3.948</v>
      </c>
      <c r="Q31" s="166">
        <v>67.578000000000003</v>
      </c>
      <c r="R31" s="166">
        <v>103.01300000000001</v>
      </c>
    </row>
    <row r="32" spans="2:18" x14ac:dyDescent="0.25">
      <c r="B32" s="10" t="s">
        <v>117</v>
      </c>
      <c r="C32" s="163">
        <v>20</v>
      </c>
      <c r="D32" s="163">
        <v>1.47014</v>
      </c>
      <c r="E32" s="164">
        <v>2.4700000000000002</v>
      </c>
      <c r="F32" s="164">
        <v>75</v>
      </c>
      <c r="G32" s="164">
        <v>6.1150000000000002</v>
      </c>
      <c r="H32" s="164">
        <v>64.472999999999999</v>
      </c>
      <c r="I32" s="164">
        <v>103.33499999999999</v>
      </c>
      <c r="J32" s="277"/>
      <c r="K32" s="10" t="s">
        <v>117</v>
      </c>
      <c r="L32" s="165">
        <v>17</v>
      </c>
      <c r="M32" s="165">
        <v>1.5737000000000001</v>
      </c>
      <c r="N32" s="166">
        <v>2.14</v>
      </c>
      <c r="O32" s="166">
        <v>72.61708076507594</v>
      </c>
      <c r="P32" s="166">
        <v>6.2290000000000001</v>
      </c>
      <c r="Q32" s="166">
        <v>71.912999999999997</v>
      </c>
      <c r="R32" s="166">
        <v>115.45699999999999</v>
      </c>
    </row>
    <row r="33" spans="2:18" x14ac:dyDescent="0.25">
      <c r="B33" s="10" t="s">
        <v>118</v>
      </c>
      <c r="C33" s="163">
        <v>37</v>
      </c>
      <c r="D33" s="163">
        <v>1.89456</v>
      </c>
      <c r="E33" s="164">
        <v>4.57</v>
      </c>
      <c r="F33" s="164">
        <v>70.117592133675572</v>
      </c>
      <c r="G33" s="164">
        <v>24.228000000000002</v>
      </c>
      <c r="H33" s="164">
        <v>62.015000000000001</v>
      </c>
      <c r="I33" s="164">
        <v>132.19800000000001</v>
      </c>
      <c r="J33" s="277"/>
      <c r="K33" s="10" t="s">
        <v>118</v>
      </c>
      <c r="L33" s="165">
        <v>50</v>
      </c>
      <c r="M33" s="165">
        <v>2.0981900000000002</v>
      </c>
      <c r="N33" s="166">
        <v>6.3</v>
      </c>
      <c r="O33" s="166">
        <v>73.188912618370054</v>
      </c>
      <c r="P33" s="166">
        <v>20.271999999999998</v>
      </c>
      <c r="Q33" s="166">
        <v>42.124000000000002</v>
      </c>
      <c r="R33" s="166">
        <v>90.227999999999994</v>
      </c>
    </row>
    <row r="34" spans="2:18" x14ac:dyDescent="0.25">
      <c r="B34" s="10" t="s">
        <v>119</v>
      </c>
      <c r="C34" s="163">
        <v>5</v>
      </c>
      <c r="D34" s="163">
        <v>5.7360000000000001E-2</v>
      </c>
      <c r="E34" s="164">
        <v>0.62</v>
      </c>
      <c r="F34" s="164">
        <v>75</v>
      </c>
      <c r="G34" s="164">
        <v>100</v>
      </c>
      <c r="H34" s="164">
        <v>69.975999999999999</v>
      </c>
      <c r="I34" s="164">
        <v>874.70299999999997</v>
      </c>
      <c r="J34" s="277"/>
      <c r="K34" s="10" t="s">
        <v>119</v>
      </c>
      <c r="L34" s="165">
        <v>5</v>
      </c>
      <c r="M34" s="165">
        <v>1.5559999999999999E-2</v>
      </c>
      <c r="N34" s="166">
        <v>0.63</v>
      </c>
      <c r="O34" s="166">
        <v>75</v>
      </c>
      <c r="P34" s="166">
        <v>100</v>
      </c>
      <c r="Q34" s="166">
        <v>70.162999999999997</v>
      </c>
      <c r="R34" s="166">
        <v>877.03399999999999</v>
      </c>
    </row>
    <row r="35" spans="2:18" x14ac:dyDescent="0.25">
      <c r="B35" s="10" t="s">
        <v>120</v>
      </c>
      <c r="C35" s="163">
        <v>1</v>
      </c>
      <c r="D35" s="163">
        <v>0</v>
      </c>
      <c r="E35" s="164">
        <v>0.12</v>
      </c>
      <c r="F35" s="164">
        <v>0</v>
      </c>
      <c r="G35" s="164">
        <v>100</v>
      </c>
      <c r="H35" s="164">
        <v>100</v>
      </c>
      <c r="I35" s="164">
        <v>35.015999999999998</v>
      </c>
      <c r="J35" s="277"/>
      <c r="K35" s="10" t="s">
        <v>120</v>
      </c>
      <c r="L35" s="165">
        <v>7</v>
      </c>
      <c r="M35" s="165">
        <v>2.8400000000000001E-3</v>
      </c>
      <c r="N35" s="166">
        <v>0.88</v>
      </c>
      <c r="O35" s="166">
        <v>75</v>
      </c>
      <c r="P35" s="166">
        <v>100</v>
      </c>
      <c r="Q35" s="166">
        <v>97.611000000000004</v>
      </c>
      <c r="R35" s="166">
        <v>17.984000000000002</v>
      </c>
    </row>
    <row r="36" spans="2:18" x14ac:dyDescent="0.25">
      <c r="B36" s="79" t="s">
        <v>1</v>
      </c>
      <c r="C36" s="167">
        <v>809</v>
      </c>
      <c r="D36" s="167">
        <v>416.68102099999999</v>
      </c>
      <c r="E36" s="168">
        <v>100</v>
      </c>
      <c r="F36" s="168">
        <v>99.640020000000007</v>
      </c>
      <c r="G36" s="168">
        <v>2.0150000000000001</v>
      </c>
      <c r="H36" s="168">
        <v>80.177000000000007</v>
      </c>
      <c r="I36" s="168">
        <v>71.02</v>
      </c>
      <c r="J36" s="277"/>
      <c r="K36" s="79" t="s">
        <v>1</v>
      </c>
      <c r="L36" s="169">
        <v>794</v>
      </c>
      <c r="M36" s="169">
        <v>402.55503199999998</v>
      </c>
      <c r="N36" s="170">
        <v>100</v>
      </c>
      <c r="O36" s="170">
        <v>99.657470000000004</v>
      </c>
      <c r="P36" s="170">
        <v>2.0990000000000002</v>
      </c>
      <c r="Q36" s="170">
        <v>79.623999999999995</v>
      </c>
      <c r="R36" s="170">
        <v>68.197000000000003</v>
      </c>
    </row>
    <row r="37" spans="2:18" x14ac:dyDescent="0.25">
      <c r="C37" s="165"/>
      <c r="D37" s="165"/>
      <c r="E37" s="166"/>
      <c r="F37" s="166"/>
      <c r="G37" s="166"/>
      <c r="H37" s="166"/>
      <c r="I37" s="166"/>
      <c r="J37" s="277"/>
      <c r="L37" s="165"/>
      <c r="M37" s="165"/>
      <c r="N37" s="166"/>
      <c r="O37" s="166"/>
      <c r="P37" s="166"/>
      <c r="Q37" s="166"/>
      <c r="R37" s="166"/>
    </row>
    <row r="38" spans="2:18" x14ac:dyDescent="0.25">
      <c r="B38" s="171" t="s">
        <v>96</v>
      </c>
      <c r="C38" s="172">
        <v>19150</v>
      </c>
      <c r="D38" s="281">
        <v>3021.0958089999999</v>
      </c>
      <c r="E38" s="282">
        <v>33.1</v>
      </c>
      <c r="F38" s="283">
        <v>77.861440000000002</v>
      </c>
      <c r="G38" s="283">
        <v>3.8180000000000001</v>
      </c>
      <c r="H38" s="283">
        <v>42.127000000000002</v>
      </c>
      <c r="I38" s="283">
        <v>100.47199999999999</v>
      </c>
      <c r="J38" s="277"/>
      <c r="K38" s="96" t="s">
        <v>357</v>
      </c>
      <c r="L38" s="97">
        <v>18513</v>
      </c>
      <c r="M38" s="284">
        <v>3710.8263910000001</v>
      </c>
      <c r="N38" s="285">
        <v>34.119999999999997</v>
      </c>
      <c r="O38" s="286">
        <v>78.272869999999998</v>
      </c>
      <c r="P38" s="286">
        <v>3.9809999999999999</v>
      </c>
      <c r="Q38" s="286">
        <v>41.959000000000003</v>
      </c>
      <c r="R38" s="286">
        <v>99.119</v>
      </c>
    </row>
    <row r="39" spans="2:18" x14ac:dyDescent="0.25">
      <c r="B39" s="171" t="s">
        <v>97</v>
      </c>
      <c r="C39" s="172">
        <v>38710</v>
      </c>
      <c r="D39" s="281">
        <v>3054.6673900000001</v>
      </c>
      <c r="E39" s="282">
        <v>66.900000000000006</v>
      </c>
      <c r="F39" s="283">
        <v>99.685100000000006</v>
      </c>
      <c r="G39" s="283">
        <v>1.079</v>
      </c>
      <c r="H39" s="283">
        <v>21.303000000000001</v>
      </c>
      <c r="I39" s="283">
        <v>19.635999999999999</v>
      </c>
      <c r="J39" s="277"/>
      <c r="K39" s="96" t="s">
        <v>358</v>
      </c>
      <c r="L39" s="97">
        <v>35751</v>
      </c>
      <c r="M39" s="284">
        <v>2746.4599469999998</v>
      </c>
      <c r="N39" s="285">
        <v>65.88</v>
      </c>
      <c r="O39" s="286">
        <v>99.68656</v>
      </c>
      <c r="P39" s="286">
        <v>1.151</v>
      </c>
      <c r="Q39" s="286">
        <v>21.751999999999999</v>
      </c>
      <c r="R39" s="286">
        <v>20.225000000000001</v>
      </c>
    </row>
    <row r="40" spans="2:18" x14ac:dyDescent="0.25">
      <c r="B40" s="171" t="s">
        <v>1</v>
      </c>
      <c r="C40" s="172">
        <v>57860</v>
      </c>
      <c r="D40" s="281">
        <v>6075.763199</v>
      </c>
      <c r="E40" s="282">
        <v>100</v>
      </c>
      <c r="F40" s="283">
        <v>88.833550000000002</v>
      </c>
      <c r="G40" s="283">
        <v>1.982</v>
      </c>
      <c r="H40" s="283">
        <v>28.195</v>
      </c>
      <c r="I40" s="283">
        <v>46.39</v>
      </c>
      <c r="J40" s="277"/>
      <c r="K40" s="96" t="s">
        <v>1</v>
      </c>
      <c r="L40" s="97">
        <v>54264</v>
      </c>
      <c r="M40" s="284">
        <v>6457.2863379999999</v>
      </c>
      <c r="N40" s="285">
        <v>100</v>
      </c>
      <c r="O40" s="286">
        <v>87.380669999999995</v>
      </c>
      <c r="P40" s="286">
        <v>2.1080000000000001</v>
      </c>
      <c r="Q40" s="286">
        <v>28.646000000000001</v>
      </c>
      <c r="R40" s="286">
        <v>47.14</v>
      </c>
    </row>
    <row r="42" spans="2:18" x14ac:dyDescent="0.25">
      <c r="B42" s="334"/>
    </row>
  </sheetData>
  <mergeCells count="1"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="85" zoomScaleNormal="85" workbookViewId="0"/>
  </sheetViews>
  <sheetFormatPr baseColWidth="10" defaultRowHeight="15" x14ac:dyDescent="0.25"/>
  <cols>
    <col min="1" max="1" width="3" customWidth="1"/>
    <col min="2" max="2" width="7.7109375" bestFit="1" customWidth="1"/>
    <col min="3" max="9" width="13.7109375" customWidth="1"/>
  </cols>
  <sheetData>
    <row r="1" spans="1:9" ht="6" customHeight="1" x14ac:dyDescent="0.25"/>
    <row r="2" spans="1:9" x14ac:dyDescent="0.25">
      <c r="A2" s="339" t="s">
        <v>85</v>
      </c>
      <c r="B2" s="339"/>
      <c r="C2" s="339"/>
      <c r="D2" s="339"/>
    </row>
    <row r="4" spans="1:9" ht="15.75" x14ac:dyDescent="0.25">
      <c r="B4" s="109" t="s">
        <v>310</v>
      </c>
    </row>
    <row r="6" spans="1:9" x14ac:dyDescent="0.25">
      <c r="B6" s="71" t="s">
        <v>3</v>
      </c>
    </row>
    <row r="7" spans="1:9" x14ac:dyDescent="0.25">
      <c r="B7" s="98" t="s">
        <v>121</v>
      </c>
      <c r="C7" s="346" t="s">
        <v>122</v>
      </c>
      <c r="D7" s="346"/>
      <c r="E7" s="346" t="s">
        <v>123</v>
      </c>
      <c r="F7" s="346"/>
      <c r="G7" s="346"/>
      <c r="H7" s="346"/>
      <c r="I7" s="98" t="s">
        <v>124</v>
      </c>
    </row>
    <row r="8" spans="1:9" ht="30" customHeight="1" x14ac:dyDescent="0.25">
      <c r="B8" s="99"/>
      <c r="C8" s="100" t="s">
        <v>125</v>
      </c>
      <c r="D8" s="100" t="s">
        <v>126</v>
      </c>
      <c r="E8" s="100" t="s">
        <v>127</v>
      </c>
      <c r="F8" s="100" t="s">
        <v>128</v>
      </c>
      <c r="G8" s="100" t="s">
        <v>129</v>
      </c>
      <c r="H8" s="100" t="s">
        <v>130</v>
      </c>
      <c r="I8" s="101"/>
    </row>
    <row r="9" spans="1:9" x14ac:dyDescent="0.25">
      <c r="B9" t="s">
        <v>109</v>
      </c>
      <c r="C9" s="102">
        <v>301619.32900000003</v>
      </c>
      <c r="D9" s="102">
        <v>28603.413</v>
      </c>
      <c r="E9" s="102"/>
      <c r="F9" s="102">
        <v>326741.67535699997</v>
      </c>
      <c r="G9" s="102">
        <v>3131.1296430000002</v>
      </c>
      <c r="H9" s="102">
        <v>23.393999999999998</v>
      </c>
      <c r="I9" s="102">
        <v>329896.19899999996</v>
      </c>
    </row>
    <row r="10" spans="1:9" x14ac:dyDescent="0.25">
      <c r="B10" t="s">
        <v>110</v>
      </c>
      <c r="C10" s="102">
        <v>189273.56299999999</v>
      </c>
      <c r="D10" s="102">
        <v>35910.368000000002</v>
      </c>
      <c r="E10" s="102"/>
      <c r="F10" s="102">
        <v>96886.905318999998</v>
      </c>
      <c r="G10" s="102">
        <v>68156.600253000011</v>
      </c>
      <c r="H10" s="102">
        <v>72.889114000000006</v>
      </c>
      <c r="I10" s="102">
        <v>165135.14468599999</v>
      </c>
    </row>
    <row r="11" spans="1:9" x14ac:dyDescent="0.25">
      <c r="B11" t="s">
        <v>111</v>
      </c>
      <c r="C11" s="102">
        <v>608089.40800000005</v>
      </c>
      <c r="D11" s="102">
        <v>18444.087</v>
      </c>
      <c r="E11" s="102">
        <v>61658.150995999997</v>
      </c>
      <c r="F11" s="102">
        <v>164190.94214299999</v>
      </c>
      <c r="G11" s="102">
        <v>528170.98508900008</v>
      </c>
      <c r="H11" s="102">
        <v>8819.1827720000001</v>
      </c>
      <c r="I11" s="102">
        <v>762839.26100000006</v>
      </c>
    </row>
    <row r="12" spans="1:9" x14ac:dyDescent="0.25">
      <c r="B12" t="s">
        <v>112</v>
      </c>
      <c r="C12" s="102">
        <v>1443510.0559999999</v>
      </c>
      <c r="D12" s="102">
        <v>405463.978</v>
      </c>
      <c r="E12" s="102">
        <v>345236.93035500002</v>
      </c>
      <c r="F12" s="102">
        <v>283411.33163500001</v>
      </c>
      <c r="G12" s="102">
        <v>1228641.9212190004</v>
      </c>
      <c r="H12" s="102">
        <v>95457.819293999986</v>
      </c>
      <c r="I12" s="102">
        <v>1952748.0025030004</v>
      </c>
    </row>
    <row r="13" spans="1:9" x14ac:dyDescent="0.25">
      <c r="B13" t="s">
        <v>113</v>
      </c>
      <c r="C13" s="102">
        <v>2025478.841</v>
      </c>
      <c r="D13" s="102">
        <v>1318869.4369999999</v>
      </c>
      <c r="E13" s="102">
        <v>131795.6925</v>
      </c>
      <c r="F13" s="102">
        <v>413056.86858799984</v>
      </c>
      <c r="G13" s="102">
        <v>1766905.1007759995</v>
      </c>
      <c r="H13" s="102">
        <v>151266.99369600008</v>
      </c>
      <c r="I13" s="102">
        <v>2463024.6555599994</v>
      </c>
    </row>
    <row r="14" spans="1:9" x14ac:dyDescent="0.25">
      <c r="B14" t="s">
        <v>114</v>
      </c>
      <c r="C14" s="102">
        <v>3168291.5619999999</v>
      </c>
      <c r="D14" s="102">
        <v>1212894.473</v>
      </c>
      <c r="E14" s="102">
        <v>134080.755466</v>
      </c>
      <c r="F14" s="102">
        <v>1198427.701413</v>
      </c>
      <c r="G14" s="102">
        <v>2216818.9272759994</v>
      </c>
      <c r="H14" s="102">
        <v>115053.61556000001</v>
      </c>
      <c r="I14" s="102">
        <v>3664380.9997149995</v>
      </c>
    </row>
    <row r="15" spans="1:9" x14ac:dyDescent="0.25">
      <c r="B15" t="s">
        <v>115</v>
      </c>
      <c r="C15" s="102">
        <v>1665335.53</v>
      </c>
      <c r="D15" s="102">
        <v>413919.72600000002</v>
      </c>
      <c r="E15" s="102"/>
      <c r="F15" s="102">
        <v>392054.74934700003</v>
      </c>
      <c r="G15" s="102">
        <v>1419517.4593630005</v>
      </c>
      <c r="H15" s="102">
        <v>36646.649439000001</v>
      </c>
      <c r="I15" s="102">
        <v>1848218.8581490004</v>
      </c>
    </row>
    <row r="16" spans="1:9" x14ac:dyDescent="0.25">
      <c r="B16" t="s">
        <v>116</v>
      </c>
      <c r="C16" s="102">
        <v>1355041.8490000002</v>
      </c>
      <c r="D16" s="102">
        <v>233094.166</v>
      </c>
      <c r="E16" s="102">
        <v>13001.253573999998</v>
      </c>
      <c r="F16" s="102">
        <v>624830.958293</v>
      </c>
      <c r="G16" s="102">
        <v>875576.81877199979</v>
      </c>
      <c r="H16" s="102">
        <v>18284.107051000003</v>
      </c>
      <c r="I16" s="102">
        <v>1531693.1376899998</v>
      </c>
    </row>
    <row r="17" spans="2:9" x14ac:dyDescent="0.25">
      <c r="B17" t="s">
        <v>117</v>
      </c>
      <c r="C17" s="102">
        <v>1097306.929</v>
      </c>
      <c r="D17" s="102">
        <v>356986.78099999996</v>
      </c>
      <c r="E17" s="102">
        <v>53909.928999999996</v>
      </c>
      <c r="F17" s="102">
        <v>330011.85471900011</v>
      </c>
      <c r="G17" s="102">
        <v>689571.96181000012</v>
      </c>
      <c r="H17" s="102">
        <v>24586.776039999993</v>
      </c>
      <c r="I17" s="102">
        <v>1098080.5215690001</v>
      </c>
    </row>
    <row r="18" spans="2:9" x14ac:dyDescent="0.25">
      <c r="B18" t="s">
        <v>118</v>
      </c>
      <c r="C18" s="102">
        <v>1905257.5059999998</v>
      </c>
      <c r="D18" s="102">
        <v>609703.96500000008</v>
      </c>
      <c r="E18" s="102"/>
      <c r="F18" s="102">
        <v>382144.33878399996</v>
      </c>
      <c r="G18" s="102">
        <v>2164379.7642860003</v>
      </c>
      <c r="H18" s="102">
        <v>34746.146397000004</v>
      </c>
      <c r="I18" s="102">
        <v>2581400.6737320004</v>
      </c>
    </row>
    <row r="19" spans="2:9" x14ac:dyDescent="0.25">
      <c r="B19" s="17" t="s">
        <v>131</v>
      </c>
      <c r="C19" s="103">
        <v>65880.712</v>
      </c>
      <c r="D19" s="103">
        <v>4516.3149999999996</v>
      </c>
      <c r="E19" s="103">
        <v>0</v>
      </c>
      <c r="F19" s="103">
        <v>22939.545537000002</v>
      </c>
      <c r="G19" s="103">
        <v>19251.014278999999</v>
      </c>
      <c r="H19" s="103">
        <v>1337.7011850000001</v>
      </c>
      <c r="I19" s="103">
        <v>43528.261000999999</v>
      </c>
    </row>
    <row r="20" spans="2:9" x14ac:dyDescent="0.25">
      <c r="B20" s="147" t="s">
        <v>1</v>
      </c>
      <c r="C20" s="173">
        <v>13825085.284999996</v>
      </c>
      <c r="D20" s="173">
        <v>4638406.7090000007</v>
      </c>
      <c r="E20" s="173">
        <v>739831.88615599996</v>
      </c>
      <c r="F20" s="173">
        <v>4234696.8711349992</v>
      </c>
      <c r="G20" s="173">
        <v>10980121.682766</v>
      </c>
      <c r="H20" s="173">
        <v>486295.27454800007</v>
      </c>
      <c r="I20" s="173">
        <v>16440945.714604998</v>
      </c>
    </row>
    <row r="22" spans="2:9" x14ac:dyDescent="0.25">
      <c r="B22" s="71" t="s">
        <v>132</v>
      </c>
    </row>
    <row r="23" spans="2:9" x14ac:dyDescent="0.25">
      <c r="B23" s="98" t="s">
        <v>121</v>
      </c>
      <c r="C23" s="346" t="s">
        <v>122</v>
      </c>
      <c r="D23" s="346"/>
      <c r="E23" s="346" t="s">
        <v>123</v>
      </c>
      <c r="F23" s="346"/>
      <c r="G23" s="346"/>
      <c r="H23" s="346"/>
      <c r="I23" s="98" t="s">
        <v>124</v>
      </c>
    </row>
    <row r="24" spans="2:9" ht="30" customHeight="1" x14ac:dyDescent="0.25">
      <c r="B24" s="99"/>
      <c r="C24" s="100" t="s">
        <v>125</v>
      </c>
      <c r="D24" s="100" t="s">
        <v>126</v>
      </c>
      <c r="E24" s="100" t="s">
        <v>127</v>
      </c>
      <c r="F24" s="100" t="s">
        <v>128</v>
      </c>
      <c r="G24" s="100" t="s">
        <v>129</v>
      </c>
      <c r="H24" s="100" t="s">
        <v>130</v>
      </c>
      <c r="I24" s="101"/>
    </row>
    <row r="25" spans="2:9" x14ac:dyDescent="0.25">
      <c r="B25" t="s">
        <v>109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</row>
    <row r="26" spans="2:9" x14ac:dyDescent="0.25">
      <c r="B26" t="s">
        <v>110</v>
      </c>
      <c r="C26" s="102">
        <v>19180838.030999999</v>
      </c>
      <c r="D26" s="102">
        <v>19160715.493000001</v>
      </c>
      <c r="E26" s="102">
        <v>22420.265330999999</v>
      </c>
      <c r="F26" s="102">
        <v>24466769.083941013</v>
      </c>
      <c r="G26" s="102">
        <v>237102.51816300006</v>
      </c>
      <c r="H26" s="102">
        <v>2404.7312489999999</v>
      </c>
      <c r="I26" s="102">
        <v>24728696.598684013</v>
      </c>
    </row>
    <row r="27" spans="2:9" x14ac:dyDescent="0.25">
      <c r="B27" t="s">
        <v>111</v>
      </c>
      <c r="C27" s="102">
        <v>9934303.5079999994</v>
      </c>
      <c r="D27" s="102">
        <v>9926685.602</v>
      </c>
      <c r="E27" s="102">
        <v>1500</v>
      </c>
      <c r="F27" s="102">
        <v>11741668.610270007</v>
      </c>
      <c r="G27" s="102">
        <v>122171.72118400004</v>
      </c>
      <c r="H27" s="102">
        <v>478.62198699999993</v>
      </c>
      <c r="I27" s="102">
        <v>11865818.953441007</v>
      </c>
    </row>
    <row r="28" spans="2:9" x14ac:dyDescent="0.25">
      <c r="B28" t="s">
        <v>112</v>
      </c>
      <c r="C28" s="102">
        <v>2513234.0460000001</v>
      </c>
      <c r="D28" s="102">
        <v>2512597.92</v>
      </c>
      <c r="E28" s="102">
        <v>0</v>
      </c>
      <c r="F28" s="102">
        <v>2929624.9075350007</v>
      </c>
      <c r="G28" s="102">
        <v>55487.937938000003</v>
      </c>
      <c r="H28" s="102">
        <v>74.900013999999999</v>
      </c>
      <c r="I28" s="102">
        <v>2985187.7454870008</v>
      </c>
    </row>
    <row r="29" spans="2:9" x14ac:dyDescent="0.25">
      <c r="B29" t="s">
        <v>113</v>
      </c>
      <c r="C29" s="102">
        <v>1775767.7590000001</v>
      </c>
      <c r="D29" s="102">
        <v>1775448.942</v>
      </c>
      <c r="E29" s="102">
        <v>0</v>
      </c>
      <c r="F29" s="102">
        <v>2106132.7644500006</v>
      </c>
      <c r="G29" s="102">
        <v>16237.215076</v>
      </c>
      <c r="H29" s="102">
        <v>160.80247399999999</v>
      </c>
      <c r="I29" s="102">
        <v>2122530.7820000006</v>
      </c>
    </row>
    <row r="30" spans="2:9" x14ac:dyDescent="0.25">
      <c r="B30" t="s">
        <v>114</v>
      </c>
      <c r="C30" s="102">
        <v>1314659.2790000001</v>
      </c>
      <c r="D30" s="102">
        <v>1313899.2790000001</v>
      </c>
      <c r="E30" s="102">
        <v>0</v>
      </c>
      <c r="F30" s="102">
        <v>1502010.2492270002</v>
      </c>
      <c r="G30" s="102">
        <v>22039.909038999998</v>
      </c>
      <c r="H30" s="102">
        <v>37.477499999999999</v>
      </c>
      <c r="I30" s="102">
        <v>1524087.6357660003</v>
      </c>
    </row>
    <row r="31" spans="2:9" x14ac:dyDescent="0.25">
      <c r="B31" t="s">
        <v>115</v>
      </c>
      <c r="C31" s="102">
        <v>742157.05099999998</v>
      </c>
      <c r="D31" s="102">
        <v>741927.549</v>
      </c>
      <c r="E31" s="102">
        <v>0</v>
      </c>
      <c r="F31" s="102">
        <v>862294.88233599998</v>
      </c>
      <c r="G31" s="102">
        <v>9491.0612890000011</v>
      </c>
      <c r="H31" s="102">
        <v>114.11522900000001</v>
      </c>
      <c r="I31" s="102">
        <v>871900.05885399994</v>
      </c>
    </row>
    <row r="32" spans="2:9" x14ac:dyDescent="0.25">
      <c r="B32" t="s">
        <v>116</v>
      </c>
      <c r="C32" s="102">
        <v>844508.06799999997</v>
      </c>
      <c r="D32" s="102">
        <v>844178.06799999997</v>
      </c>
      <c r="E32" s="102">
        <v>0</v>
      </c>
      <c r="F32" s="102">
        <v>973153.12929999991</v>
      </c>
      <c r="G32" s="102">
        <v>8852.9467019999993</v>
      </c>
      <c r="H32" s="102">
        <v>110.37571199999999</v>
      </c>
      <c r="I32" s="102">
        <v>982116.45171399985</v>
      </c>
    </row>
    <row r="33" spans="2:9" x14ac:dyDescent="0.25">
      <c r="B33" t="s">
        <v>117</v>
      </c>
      <c r="C33" s="102">
        <v>551683.48800000001</v>
      </c>
      <c r="D33" s="102">
        <v>551458.48800000001</v>
      </c>
      <c r="E33" s="102">
        <v>2380.2750000000001</v>
      </c>
      <c r="F33" s="102">
        <v>617523.7554380002</v>
      </c>
      <c r="G33" s="102">
        <v>9896.9838180000006</v>
      </c>
      <c r="H33" s="102">
        <v>117.84860800000001</v>
      </c>
      <c r="I33" s="102">
        <v>629918.86286400014</v>
      </c>
    </row>
    <row r="34" spans="2:9" x14ac:dyDescent="0.25">
      <c r="B34" t="s">
        <v>118</v>
      </c>
      <c r="C34" s="102">
        <v>987242.49100000004</v>
      </c>
      <c r="D34" s="102">
        <v>986814.92500000005</v>
      </c>
      <c r="E34" s="102">
        <v>132.95601000000002</v>
      </c>
      <c r="F34" s="102">
        <v>1109566.1562819998</v>
      </c>
      <c r="G34" s="102">
        <v>23259.475613000002</v>
      </c>
      <c r="H34" s="102">
        <v>108.40904500000001</v>
      </c>
      <c r="I34" s="102">
        <v>1133066.9969500001</v>
      </c>
    </row>
    <row r="35" spans="2:9" x14ac:dyDescent="0.25">
      <c r="B35" s="17" t="s">
        <v>131</v>
      </c>
      <c r="C35" s="103">
        <v>87458.532000000007</v>
      </c>
      <c r="D35" s="103">
        <v>87458.532000000007</v>
      </c>
      <c r="E35" s="103">
        <v>87.483198999999999</v>
      </c>
      <c r="F35" s="103">
        <v>67647.319632999992</v>
      </c>
      <c r="G35" s="103">
        <v>2402.6567719999998</v>
      </c>
      <c r="H35" s="103">
        <v>202.70692199999999</v>
      </c>
      <c r="I35" s="103">
        <v>70340.166525999986</v>
      </c>
    </row>
    <row r="36" spans="2:9" x14ac:dyDescent="0.25">
      <c r="B36" s="147" t="s">
        <v>1</v>
      </c>
      <c r="C36" s="173">
        <v>37931852.252999991</v>
      </c>
      <c r="D36" s="173">
        <v>37901184.797999993</v>
      </c>
      <c r="E36" s="173">
        <v>26520.97954</v>
      </c>
      <c r="F36" s="173">
        <v>46376390.85841202</v>
      </c>
      <c r="G36" s="173">
        <v>506942.42559400009</v>
      </c>
      <c r="H36" s="173">
        <v>3809.9887399999998</v>
      </c>
      <c r="I36" s="173">
        <v>46913664.252286024</v>
      </c>
    </row>
    <row r="38" spans="2:9" x14ac:dyDescent="0.25">
      <c r="B38" s="71" t="s">
        <v>133</v>
      </c>
    </row>
    <row r="39" spans="2:9" x14ac:dyDescent="0.25">
      <c r="B39" s="98" t="s">
        <v>121</v>
      </c>
      <c r="C39" s="346" t="s">
        <v>122</v>
      </c>
      <c r="D39" s="346"/>
      <c r="E39" s="346" t="s">
        <v>123</v>
      </c>
      <c r="F39" s="346"/>
      <c r="G39" s="346"/>
      <c r="H39" s="346"/>
      <c r="I39" s="98" t="s">
        <v>124</v>
      </c>
    </row>
    <row r="40" spans="2:9" ht="30" customHeight="1" x14ac:dyDescent="0.25">
      <c r="B40" s="99"/>
      <c r="C40" s="100" t="s">
        <v>125</v>
      </c>
      <c r="D40" s="100" t="s">
        <v>126</v>
      </c>
      <c r="E40" s="100" t="s">
        <v>127</v>
      </c>
      <c r="F40" s="100" t="s">
        <v>128</v>
      </c>
      <c r="G40" s="100" t="s">
        <v>129</v>
      </c>
      <c r="H40" s="100" t="s">
        <v>130</v>
      </c>
      <c r="I40" s="101"/>
    </row>
    <row r="41" spans="2:9" ht="15" customHeight="1" x14ac:dyDescent="0.25">
      <c r="B41" t="s">
        <v>109</v>
      </c>
      <c r="C41" s="102">
        <v>0</v>
      </c>
      <c r="D41" s="102">
        <v>0</v>
      </c>
      <c r="E41" s="102">
        <v>0</v>
      </c>
      <c r="F41" s="102">
        <v>0</v>
      </c>
      <c r="G41" s="102">
        <v>0</v>
      </c>
      <c r="H41" s="102">
        <v>0</v>
      </c>
      <c r="I41" s="102">
        <v>0</v>
      </c>
    </row>
    <row r="42" spans="2:9" ht="15" customHeight="1" x14ac:dyDescent="0.25">
      <c r="B42" t="s">
        <v>110</v>
      </c>
      <c r="C42" s="102">
        <v>149124.40700000001</v>
      </c>
      <c r="D42" s="102">
        <v>148729.90100000001</v>
      </c>
      <c r="E42" s="102">
        <v>0</v>
      </c>
      <c r="F42" s="102">
        <v>0</v>
      </c>
      <c r="G42" s="102">
        <v>26690.508000000002</v>
      </c>
      <c r="H42" s="102">
        <v>0</v>
      </c>
      <c r="I42" s="102">
        <v>26690.508000000002</v>
      </c>
    </row>
    <row r="43" spans="2:9" ht="15" customHeight="1" x14ac:dyDescent="0.25">
      <c r="B43" t="s">
        <v>111</v>
      </c>
      <c r="C43" s="102">
        <v>262342.299</v>
      </c>
      <c r="D43" s="102">
        <v>260370.136</v>
      </c>
      <c r="E43" s="102">
        <v>0</v>
      </c>
      <c r="F43" s="102">
        <v>0</v>
      </c>
      <c r="G43" s="102">
        <v>53809.617000000006</v>
      </c>
      <c r="H43" s="102">
        <v>0</v>
      </c>
      <c r="I43" s="102">
        <v>54038.388000000006</v>
      </c>
    </row>
    <row r="44" spans="2:9" ht="15" customHeight="1" x14ac:dyDescent="0.25">
      <c r="B44" t="s">
        <v>112</v>
      </c>
      <c r="C44" s="102">
        <v>102296.845</v>
      </c>
      <c r="D44" s="102">
        <v>101155.83499999999</v>
      </c>
      <c r="E44" s="102">
        <v>0</v>
      </c>
      <c r="F44" s="102">
        <v>0</v>
      </c>
      <c r="G44" s="102">
        <v>30812.0461</v>
      </c>
      <c r="H44" s="102">
        <v>0</v>
      </c>
      <c r="I44" s="102">
        <v>31045.900999999998</v>
      </c>
    </row>
    <row r="45" spans="2:9" ht="15" customHeight="1" x14ac:dyDescent="0.25">
      <c r="B45" t="s">
        <v>113</v>
      </c>
      <c r="C45" s="102">
        <v>101054.064</v>
      </c>
      <c r="D45" s="102">
        <v>97305.599000000002</v>
      </c>
      <c r="E45" s="102">
        <v>0</v>
      </c>
      <c r="F45" s="102">
        <v>0</v>
      </c>
      <c r="G45" s="102">
        <v>25268.355</v>
      </c>
      <c r="H45" s="102">
        <v>0</v>
      </c>
      <c r="I45" s="102">
        <v>25318.355</v>
      </c>
    </row>
    <row r="46" spans="2:9" ht="15" customHeight="1" x14ac:dyDescent="0.25">
      <c r="B46" t="s">
        <v>114</v>
      </c>
      <c r="C46" s="102">
        <v>57573.304000000004</v>
      </c>
      <c r="D46" s="102">
        <v>56361.382000000005</v>
      </c>
      <c r="E46" s="102">
        <v>0</v>
      </c>
      <c r="F46" s="102">
        <v>0</v>
      </c>
      <c r="G46" s="102">
        <v>20759.303</v>
      </c>
      <c r="H46" s="102">
        <v>0</v>
      </c>
      <c r="I46" s="102">
        <v>20759.303</v>
      </c>
    </row>
    <row r="47" spans="2:9" ht="15" customHeight="1" x14ac:dyDescent="0.25">
      <c r="B47" t="s">
        <v>115</v>
      </c>
      <c r="C47" s="102">
        <v>58721.683000000005</v>
      </c>
      <c r="D47" s="102">
        <v>52276.683000000005</v>
      </c>
      <c r="E47" s="102">
        <v>0</v>
      </c>
      <c r="F47" s="102">
        <v>0</v>
      </c>
      <c r="G47" s="102">
        <v>13712.666999999999</v>
      </c>
      <c r="H47" s="102">
        <v>0</v>
      </c>
      <c r="I47" s="102">
        <v>13712.666999999999</v>
      </c>
    </row>
    <row r="48" spans="2:9" ht="15" customHeight="1" x14ac:dyDescent="0.25">
      <c r="B48" t="s">
        <v>116</v>
      </c>
      <c r="C48" s="102">
        <v>29968.845000000001</v>
      </c>
      <c r="D48" s="102">
        <v>29613.345000000001</v>
      </c>
      <c r="E48" s="102">
        <v>0</v>
      </c>
      <c r="F48" s="102">
        <v>0</v>
      </c>
      <c r="G48" s="102">
        <v>12983.313249999999</v>
      </c>
      <c r="H48" s="102">
        <v>0</v>
      </c>
      <c r="I48" s="102">
        <v>13007.984999999999</v>
      </c>
    </row>
    <row r="49" spans="2:9" ht="15" customHeight="1" x14ac:dyDescent="0.25">
      <c r="B49" t="s">
        <v>117</v>
      </c>
      <c r="C49" s="102">
        <v>19669.532000000003</v>
      </c>
      <c r="D49" s="102">
        <v>19669.532000000003</v>
      </c>
      <c r="E49" s="102">
        <v>0</v>
      </c>
      <c r="F49" s="102">
        <v>0</v>
      </c>
      <c r="G49" s="102">
        <v>9066.9950000000008</v>
      </c>
      <c r="H49" s="102">
        <v>0</v>
      </c>
      <c r="I49" s="102">
        <v>9066.9950000000008</v>
      </c>
    </row>
    <row r="50" spans="2:9" ht="15" customHeight="1" x14ac:dyDescent="0.25">
      <c r="B50" t="s">
        <v>118</v>
      </c>
      <c r="C50" s="102">
        <v>37590.456999999995</v>
      </c>
      <c r="D50" s="102">
        <v>37385.456999999995</v>
      </c>
      <c r="E50" s="102">
        <v>0</v>
      </c>
      <c r="F50" s="102">
        <v>0</v>
      </c>
      <c r="G50" s="102">
        <v>19676.062397000002</v>
      </c>
      <c r="H50" s="102">
        <v>0</v>
      </c>
      <c r="I50" s="102">
        <v>19866.191329000001</v>
      </c>
    </row>
    <row r="51" spans="2:9" ht="15" customHeight="1" x14ac:dyDescent="0.25">
      <c r="B51" s="17" t="s">
        <v>131</v>
      </c>
      <c r="C51" s="103">
        <v>5978.2629999999999</v>
      </c>
      <c r="D51" s="103">
        <v>5978.2629999999999</v>
      </c>
      <c r="E51" s="103">
        <v>0</v>
      </c>
      <c r="F51" s="103">
        <v>0</v>
      </c>
      <c r="G51" s="103">
        <v>1565.0129999999999</v>
      </c>
      <c r="H51" s="103">
        <v>0</v>
      </c>
      <c r="I51" s="103">
        <v>1565.0129999999999</v>
      </c>
    </row>
    <row r="52" spans="2:9" x14ac:dyDescent="0.25">
      <c r="B52" s="147" t="s">
        <v>1</v>
      </c>
      <c r="C52" s="173">
        <v>824319.69900000002</v>
      </c>
      <c r="D52" s="173">
        <v>808846.13299999991</v>
      </c>
      <c r="E52" s="173">
        <v>0</v>
      </c>
      <c r="F52" s="173">
        <v>0</v>
      </c>
      <c r="G52" s="173">
        <v>214343.87974700003</v>
      </c>
      <c r="H52" s="173">
        <v>0</v>
      </c>
      <c r="I52" s="173">
        <v>215071.30632899998</v>
      </c>
    </row>
  </sheetData>
  <mergeCells count="7">
    <mergeCell ref="C39:D39"/>
    <mergeCell ref="E39:H39"/>
    <mergeCell ref="A2:D2"/>
    <mergeCell ref="C7:D7"/>
    <mergeCell ref="E7:H7"/>
    <mergeCell ref="C23:D23"/>
    <mergeCell ref="E23:H23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85" zoomScaleNormal="85" workbookViewId="0"/>
  </sheetViews>
  <sheetFormatPr baseColWidth="10" defaultColWidth="9.140625" defaultRowHeight="15" x14ac:dyDescent="0.25"/>
  <cols>
    <col min="1" max="1" width="3" style="10" customWidth="1"/>
    <col min="2" max="2" width="69.5703125" style="10" customWidth="1"/>
    <col min="3" max="3" width="16.85546875" style="10" bestFit="1" customWidth="1"/>
    <col min="4" max="4" width="21.5703125" style="10" bestFit="1" customWidth="1"/>
    <col min="5" max="5" width="17" style="10" customWidth="1"/>
    <col min="6" max="6" width="13" style="10" bestFit="1" customWidth="1"/>
    <col min="7" max="11" width="13" style="10" customWidth="1"/>
    <col min="12" max="16384" width="9.140625" style="10"/>
  </cols>
  <sheetData>
    <row r="1" spans="1:12" ht="6" customHeight="1" x14ac:dyDescent="0.25"/>
    <row r="2" spans="1:12" x14ac:dyDescent="0.25">
      <c r="A2" s="339" t="s">
        <v>85</v>
      </c>
      <c r="B2" s="339"/>
      <c r="C2" s="339"/>
      <c r="D2" s="339"/>
    </row>
    <row r="4" spans="1:12" ht="15.75" x14ac:dyDescent="0.25">
      <c r="B4" s="160" t="s">
        <v>311</v>
      </c>
    </row>
    <row r="6" spans="1:12" x14ac:dyDescent="0.25">
      <c r="B6" s="80" t="s">
        <v>2</v>
      </c>
    </row>
    <row r="7" spans="1:12" x14ac:dyDescent="0.25">
      <c r="B7" s="83"/>
      <c r="C7" s="348">
        <v>2015</v>
      </c>
      <c r="D7" s="348"/>
      <c r="E7" s="347">
        <v>2014</v>
      </c>
      <c r="F7" s="347"/>
      <c r="G7" s="347">
        <v>2013</v>
      </c>
      <c r="H7" s="347"/>
      <c r="I7" s="347">
        <v>2012</v>
      </c>
      <c r="J7" s="347"/>
      <c r="K7" s="347">
        <v>2011</v>
      </c>
      <c r="L7" s="347"/>
    </row>
    <row r="8" spans="1:12" x14ac:dyDescent="0.25">
      <c r="B8" s="13"/>
      <c r="C8" s="174" t="s">
        <v>355</v>
      </c>
      <c r="D8" s="174" t="s">
        <v>94</v>
      </c>
      <c r="E8" s="175" t="s">
        <v>355</v>
      </c>
      <c r="F8" s="175" t="s">
        <v>94</v>
      </c>
      <c r="G8" s="175" t="s">
        <v>355</v>
      </c>
      <c r="H8" s="175" t="s">
        <v>94</v>
      </c>
      <c r="I8" s="175" t="s">
        <v>355</v>
      </c>
      <c r="J8" s="175" t="s">
        <v>94</v>
      </c>
      <c r="K8" s="175" t="s">
        <v>355</v>
      </c>
      <c r="L8" s="175" t="s">
        <v>94</v>
      </c>
    </row>
    <row r="9" spans="1:12" x14ac:dyDescent="0.25">
      <c r="B9" s="10" t="s">
        <v>3</v>
      </c>
      <c r="C9" s="164">
        <v>4.7389999999999999</v>
      </c>
      <c r="D9" s="164">
        <v>1.548</v>
      </c>
      <c r="E9" s="166">
        <v>4.923</v>
      </c>
      <c r="F9" s="166">
        <v>1.875</v>
      </c>
      <c r="G9" s="166">
        <v>3.5339999999999998</v>
      </c>
      <c r="H9" s="166">
        <v>1.85</v>
      </c>
      <c r="I9" s="166">
        <v>4.8319999999999999</v>
      </c>
      <c r="J9" s="166">
        <v>2.238</v>
      </c>
      <c r="K9" s="166">
        <v>5.1159999999999997</v>
      </c>
      <c r="L9" s="166">
        <v>2.0459999999999998</v>
      </c>
    </row>
    <row r="10" spans="1:12" x14ac:dyDescent="0.25">
      <c r="B10" s="10" t="s">
        <v>142</v>
      </c>
      <c r="C10" s="164">
        <v>4.87</v>
      </c>
      <c r="D10" s="164">
        <v>1.25</v>
      </c>
      <c r="E10" s="166">
        <v>4.7430000000000003</v>
      </c>
      <c r="F10" s="166">
        <v>1.202</v>
      </c>
      <c r="G10" s="166">
        <v>3.089</v>
      </c>
      <c r="H10" s="166">
        <v>2.3809999999999998</v>
      </c>
      <c r="I10" s="166">
        <v>3.93</v>
      </c>
      <c r="J10" s="166">
        <v>1.671</v>
      </c>
      <c r="K10" s="166">
        <v>5.0940000000000003</v>
      </c>
      <c r="L10" s="166">
        <v>1.9850000000000001</v>
      </c>
    </row>
    <row r="11" spans="1:12" x14ac:dyDescent="0.25">
      <c r="B11" s="84" t="s">
        <v>96</v>
      </c>
      <c r="C11" s="176">
        <v>4.7590000000000003</v>
      </c>
      <c r="D11" s="176">
        <v>1.502</v>
      </c>
      <c r="E11" s="177">
        <v>4.8949999999999996</v>
      </c>
      <c r="F11" s="177">
        <v>1.772</v>
      </c>
      <c r="G11" s="177">
        <v>3.4670000000000001</v>
      </c>
      <c r="H11" s="177">
        <v>1.929</v>
      </c>
      <c r="I11" s="177">
        <v>4.7009999999999996</v>
      </c>
      <c r="J11" s="177">
        <v>2.1549999999999998</v>
      </c>
      <c r="K11" s="177">
        <v>5.1130000000000004</v>
      </c>
      <c r="L11" s="177">
        <v>2.0369999999999999</v>
      </c>
    </row>
    <row r="12" spans="1:12" x14ac:dyDescent="0.25">
      <c r="B12" s="10" t="s">
        <v>132</v>
      </c>
      <c r="C12" s="164">
        <v>0.88500000000000001</v>
      </c>
      <c r="D12" s="164">
        <v>0.153</v>
      </c>
      <c r="E12" s="166">
        <v>1.256</v>
      </c>
      <c r="F12" s="166">
        <v>0.14599999999999999</v>
      </c>
      <c r="G12" s="166">
        <v>1.006</v>
      </c>
      <c r="H12" s="166">
        <v>0.23400000000000001</v>
      </c>
      <c r="I12" s="166">
        <v>0.86799999999999999</v>
      </c>
      <c r="J12" s="166">
        <v>0.23</v>
      </c>
      <c r="K12" s="166">
        <v>2.0739999999999998</v>
      </c>
      <c r="L12" s="166">
        <v>0.318</v>
      </c>
    </row>
    <row r="13" spans="1:12" x14ac:dyDescent="0.25">
      <c r="B13" s="10" t="s">
        <v>133</v>
      </c>
      <c r="C13" s="164">
        <v>1.675</v>
      </c>
      <c r="D13" s="164">
        <v>0.48099999999999998</v>
      </c>
      <c r="E13" s="166">
        <v>2.3170000000000002</v>
      </c>
      <c r="F13" s="166">
        <v>0.48499999999999999</v>
      </c>
      <c r="G13" s="166">
        <v>2.3769999999999998</v>
      </c>
      <c r="H13" s="166">
        <v>0.55000000000000004</v>
      </c>
      <c r="I13" s="166">
        <v>3.0859999999999999</v>
      </c>
      <c r="J13" s="166">
        <v>0.66800000000000004</v>
      </c>
      <c r="K13" s="166">
        <v>4.1260000000000003</v>
      </c>
      <c r="L13" s="166">
        <v>0.72699999999999998</v>
      </c>
    </row>
    <row r="14" spans="1:12" x14ac:dyDescent="0.25">
      <c r="B14" s="84" t="s">
        <v>97</v>
      </c>
      <c r="C14" s="176">
        <v>1.262</v>
      </c>
      <c r="D14" s="176">
        <v>0.31</v>
      </c>
      <c r="E14" s="177">
        <v>1.7649999999999999</v>
      </c>
      <c r="F14" s="177">
        <v>0.308</v>
      </c>
      <c r="G14" s="177">
        <v>1.6719999999999999</v>
      </c>
      <c r="H14" s="177">
        <v>0.38700000000000001</v>
      </c>
      <c r="I14" s="177">
        <v>1.9590000000000001</v>
      </c>
      <c r="J14" s="177">
        <v>0.44500000000000001</v>
      </c>
      <c r="K14" s="177">
        <v>3.274</v>
      </c>
      <c r="L14" s="177">
        <v>0.55700000000000005</v>
      </c>
    </row>
    <row r="15" spans="1:12" x14ac:dyDescent="0.25">
      <c r="B15" s="84" t="s">
        <v>1</v>
      </c>
      <c r="C15" s="176">
        <v>1.4630000000000001</v>
      </c>
      <c r="D15" s="176">
        <v>0.378</v>
      </c>
      <c r="E15" s="177">
        <v>1.954</v>
      </c>
      <c r="F15" s="177">
        <v>0.39700000000000002</v>
      </c>
      <c r="G15" s="177">
        <v>1.7849999999999999</v>
      </c>
      <c r="H15" s="177">
        <v>0.48399999999999999</v>
      </c>
      <c r="I15" s="177">
        <v>2.1379999999999999</v>
      </c>
      <c r="J15" s="177">
        <v>0.55700000000000005</v>
      </c>
      <c r="K15" s="177">
        <v>3.3959999999999999</v>
      </c>
      <c r="L15" s="177">
        <v>0.65500000000000003</v>
      </c>
    </row>
    <row r="18" spans="2:8" x14ac:dyDescent="0.25">
      <c r="B18" s="80" t="s">
        <v>91</v>
      </c>
    </row>
    <row r="19" spans="2:8" x14ac:dyDescent="0.25">
      <c r="B19" s="79"/>
      <c r="C19" s="178">
        <v>2015</v>
      </c>
      <c r="D19" s="161">
        <v>2014</v>
      </c>
      <c r="E19" s="161">
        <v>2013</v>
      </c>
    </row>
    <row r="20" spans="2:8" x14ac:dyDescent="0.25">
      <c r="B20" s="10" t="s">
        <v>3</v>
      </c>
      <c r="C20" s="179">
        <v>0.82706203554980107</v>
      </c>
      <c r="D20" s="91">
        <v>0.61978219720546956</v>
      </c>
      <c r="E20" s="91">
        <v>0.68147843117236784</v>
      </c>
    </row>
    <row r="21" spans="2:8" x14ac:dyDescent="0.25">
      <c r="B21" s="10" t="s">
        <v>143</v>
      </c>
      <c r="C21" s="179">
        <v>1.1922360162845553</v>
      </c>
      <c r="D21" s="91">
        <v>0.76020245535471676</v>
      </c>
      <c r="E21" s="91">
        <v>1.195123942125615</v>
      </c>
    </row>
    <row r="22" spans="2:8" x14ac:dyDescent="0.25">
      <c r="B22" s="84" t="s">
        <v>96</v>
      </c>
      <c r="C22" s="180">
        <v>0.84337552721695641</v>
      </c>
      <c r="D22" s="92">
        <v>0.63996041852157659</v>
      </c>
      <c r="E22" s="92">
        <v>0.73425661601205405</v>
      </c>
    </row>
    <row r="23" spans="2:8" x14ac:dyDescent="0.25">
      <c r="B23" s="10" t="s">
        <v>132</v>
      </c>
      <c r="C23" s="179">
        <v>1.1471761867447581</v>
      </c>
      <c r="D23" s="91">
        <v>0.60595788041080501</v>
      </c>
      <c r="E23" s="91">
        <v>1.117139373009391</v>
      </c>
    </row>
    <row r="24" spans="2:8" x14ac:dyDescent="0.25">
      <c r="B24" s="10" t="s">
        <v>144</v>
      </c>
      <c r="C24" s="179">
        <v>0.76057149047201889</v>
      </c>
      <c r="D24" s="91">
        <v>0.51999519929679838</v>
      </c>
      <c r="E24" s="91">
        <v>0.70030878875233027</v>
      </c>
    </row>
    <row r="25" spans="2:8" x14ac:dyDescent="0.25">
      <c r="B25" s="84" t="s">
        <v>97</v>
      </c>
      <c r="C25" s="180">
        <v>1.1451714220288214</v>
      </c>
      <c r="D25" s="92">
        <v>0.59783181892558013</v>
      </c>
      <c r="E25" s="92">
        <v>0.81547085677968023</v>
      </c>
    </row>
    <row r="26" spans="2:8" x14ac:dyDescent="0.25">
      <c r="B26" s="84" t="s">
        <v>1</v>
      </c>
      <c r="C26" s="180">
        <v>1.0025078650087949</v>
      </c>
      <c r="D26" s="92">
        <v>0.6375349311114844</v>
      </c>
      <c r="E26" s="92">
        <v>0.73756346615877888</v>
      </c>
    </row>
    <row r="27" spans="2:8" x14ac:dyDescent="0.25">
      <c r="B27" s="85"/>
      <c r="C27" s="85"/>
      <c r="D27" s="85"/>
      <c r="E27" s="85"/>
    </row>
    <row r="29" spans="2:8" x14ac:dyDescent="0.25">
      <c r="B29" s="80" t="s">
        <v>92</v>
      </c>
    </row>
    <row r="30" spans="2:8" x14ac:dyDescent="0.25">
      <c r="B30" s="83"/>
      <c r="C30" s="348">
        <v>2015</v>
      </c>
      <c r="D30" s="348"/>
      <c r="E30" s="347">
        <v>2014</v>
      </c>
      <c r="F30" s="347"/>
      <c r="G30" s="347">
        <v>2013</v>
      </c>
      <c r="H30" s="347"/>
    </row>
    <row r="31" spans="2:8" x14ac:dyDescent="0.25">
      <c r="B31" s="13"/>
      <c r="C31" s="174" t="s">
        <v>93</v>
      </c>
      <c r="D31" s="174" t="s">
        <v>94</v>
      </c>
      <c r="E31" s="175" t="s">
        <v>93</v>
      </c>
      <c r="F31" s="175" t="s">
        <v>94</v>
      </c>
      <c r="G31" s="181" t="s">
        <v>93</v>
      </c>
      <c r="H31" s="175" t="s">
        <v>94</v>
      </c>
    </row>
    <row r="32" spans="2:8" ht="15" customHeight="1" x14ac:dyDescent="0.25">
      <c r="B32" s="10" t="s">
        <v>3</v>
      </c>
      <c r="C32" s="287">
        <v>40.603000000000002</v>
      </c>
      <c r="D32" s="287">
        <v>29.663513855166212</v>
      </c>
      <c r="E32" s="288">
        <v>41.276000000000003</v>
      </c>
      <c r="F32" s="288">
        <v>9.6077383900339353</v>
      </c>
      <c r="G32" s="288">
        <v>40.92</v>
      </c>
      <c r="H32" s="288">
        <v>3.4847179630333631</v>
      </c>
    </row>
    <row r="33" spans="2:11" ht="15" customHeight="1" x14ac:dyDescent="0.25">
      <c r="B33" s="10" t="s">
        <v>142</v>
      </c>
      <c r="C33" s="289">
        <v>45</v>
      </c>
      <c r="D33" s="290" t="s">
        <v>98</v>
      </c>
      <c r="E33" s="291">
        <v>45</v>
      </c>
      <c r="F33" s="291">
        <v>0.11131782515964013</v>
      </c>
      <c r="G33" s="291">
        <v>45</v>
      </c>
      <c r="H33" s="291">
        <v>6.9917488468694193</v>
      </c>
      <c r="K33" s="182"/>
    </row>
    <row r="34" spans="2:11" ht="15" customHeight="1" x14ac:dyDescent="0.25">
      <c r="B34" s="84" t="s">
        <v>96</v>
      </c>
      <c r="C34" s="292">
        <v>41.959000000000003</v>
      </c>
      <c r="D34" s="292">
        <v>29.663513855166212</v>
      </c>
      <c r="E34" s="293">
        <v>42.565999999999995</v>
      </c>
      <c r="F34" s="293">
        <v>3.6812010626348215</v>
      </c>
      <c r="G34" s="293">
        <v>42.323</v>
      </c>
      <c r="H34" s="293">
        <v>4.2201490990457957</v>
      </c>
    </row>
    <row r="35" spans="2:11" ht="15" customHeight="1" x14ac:dyDescent="0.25">
      <c r="B35" s="10" t="s">
        <v>132</v>
      </c>
      <c r="C35" s="289">
        <v>20.402000000000001</v>
      </c>
      <c r="D35" s="289">
        <v>0.9488135048701839</v>
      </c>
      <c r="E35" s="291">
        <v>19.950000000000003</v>
      </c>
      <c r="F35" s="291">
        <v>24.847147535968691</v>
      </c>
      <c r="G35" s="294">
        <v>15.390999999999998</v>
      </c>
      <c r="H35" s="291">
        <v>4.7536024937514121</v>
      </c>
    </row>
    <row r="36" spans="2:11" ht="15" customHeight="1" x14ac:dyDescent="0.25">
      <c r="B36" s="10" t="s">
        <v>133</v>
      </c>
      <c r="C36" s="289">
        <v>79.454000000000008</v>
      </c>
      <c r="D36" s="289">
        <v>68.723821249235641</v>
      </c>
      <c r="E36" s="291">
        <v>71.655000000000001</v>
      </c>
      <c r="F36" s="291">
        <v>79.219774087401632</v>
      </c>
      <c r="G36" s="291">
        <v>35.814</v>
      </c>
      <c r="H36" s="291">
        <v>87.602608674780001</v>
      </c>
    </row>
    <row r="37" spans="2:11" ht="15" customHeight="1" x14ac:dyDescent="0.25">
      <c r="B37" s="84" t="s">
        <v>97</v>
      </c>
      <c r="C37" s="292">
        <v>21.751999999999999</v>
      </c>
      <c r="D37" s="292">
        <v>5.0858351495508423</v>
      </c>
      <c r="E37" s="293">
        <v>21.262</v>
      </c>
      <c r="F37" s="293">
        <v>33.026227707407067</v>
      </c>
      <c r="G37" s="293">
        <v>15.687999999999999</v>
      </c>
      <c r="H37" s="293">
        <v>11.138824441165418</v>
      </c>
    </row>
    <row r="40" spans="2:11" x14ac:dyDescent="0.25">
      <c r="B40" s="80" t="s">
        <v>95</v>
      </c>
    </row>
    <row r="41" spans="2:11" x14ac:dyDescent="0.25">
      <c r="B41" s="80" t="s">
        <v>3</v>
      </c>
    </row>
    <row r="42" spans="2:11" x14ac:dyDescent="0.25">
      <c r="B42" s="83"/>
      <c r="C42" s="347" t="s">
        <v>3</v>
      </c>
      <c r="D42" s="347"/>
      <c r="E42" s="347"/>
      <c r="F42" s="347" t="s">
        <v>142</v>
      </c>
      <c r="G42" s="347"/>
      <c r="H42" s="347"/>
      <c r="I42" s="347" t="s">
        <v>145</v>
      </c>
      <c r="J42" s="347"/>
      <c r="K42" s="347"/>
    </row>
    <row r="43" spans="2:11" x14ac:dyDescent="0.25">
      <c r="B43" s="13"/>
      <c r="C43" s="183">
        <v>2015</v>
      </c>
      <c r="D43" s="184">
        <v>2014</v>
      </c>
      <c r="E43" s="184">
        <v>2013</v>
      </c>
      <c r="F43" s="183">
        <v>2015</v>
      </c>
      <c r="G43" s="184">
        <v>2014</v>
      </c>
      <c r="H43" s="184">
        <v>2013</v>
      </c>
      <c r="I43" s="183">
        <v>2015</v>
      </c>
      <c r="J43" s="184">
        <v>2014</v>
      </c>
      <c r="K43" s="184">
        <v>2013</v>
      </c>
    </row>
    <row r="44" spans="2:11" x14ac:dyDescent="0.25">
      <c r="B44" s="83" t="s">
        <v>146</v>
      </c>
      <c r="C44" s="185">
        <v>213</v>
      </c>
      <c r="D44" s="83">
        <v>181</v>
      </c>
      <c r="E44" s="83">
        <v>95</v>
      </c>
      <c r="F44" s="185">
        <v>92</v>
      </c>
      <c r="G44" s="83">
        <v>98</v>
      </c>
      <c r="H44" s="83">
        <v>56</v>
      </c>
      <c r="I44" s="185">
        <v>305</v>
      </c>
      <c r="J44" s="83">
        <v>280</v>
      </c>
      <c r="K44" s="83">
        <v>151</v>
      </c>
    </row>
    <row r="45" spans="2:11" x14ac:dyDescent="0.25">
      <c r="B45" s="81" t="s">
        <v>147</v>
      </c>
      <c r="C45" s="186">
        <v>12</v>
      </c>
      <c r="D45" s="81">
        <v>15</v>
      </c>
      <c r="E45" s="81">
        <v>30</v>
      </c>
      <c r="F45" s="186">
        <v>9</v>
      </c>
      <c r="G45" s="81">
        <v>5</v>
      </c>
      <c r="H45" s="81">
        <v>14</v>
      </c>
      <c r="I45" s="186">
        <v>21</v>
      </c>
      <c r="J45" s="81">
        <v>20</v>
      </c>
      <c r="K45" s="81">
        <v>44</v>
      </c>
    </row>
    <row r="46" spans="2:11" x14ac:dyDescent="0.25">
      <c r="B46" s="83" t="s">
        <v>148</v>
      </c>
      <c r="C46" s="295">
        <v>1.6771653543307088</v>
      </c>
      <c r="D46" s="296">
        <v>1.6771682727946626</v>
      </c>
      <c r="E46" s="296">
        <v>0.86591924163704304</v>
      </c>
      <c r="F46" s="295">
        <v>1.6702977487291211</v>
      </c>
      <c r="G46" s="296">
        <v>1.7562724014336919</v>
      </c>
      <c r="H46" s="296">
        <v>0.99520170606006764</v>
      </c>
      <c r="I46" s="295">
        <v>1.6749958811576693</v>
      </c>
      <c r="J46" s="296">
        <v>1.7103414574552562</v>
      </c>
      <c r="K46" s="296">
        <v>0.90974816242920831</v>
      </c>
    </row>
    <row r="47" spans="2:11" x14ac:dyDescent="0.25">
      <c r="B47" s="13" t="s">
        <v>149</v>
      </c>
      <c r="C47" s="297">
        <v>9.4488188976377951E-2</v>
      </c>
      <c r="D47" s="298">
        <v>0.13899184581171239</v>
      </c>
      <c r="E47" s="298">
        <v>0.27344818156959255</v>
      </c>
      <c r="F47" s="297">
        <v>0.16339869281045752</v>
      </c>
      <c r="G47" s="298">
        <v>8.9605734767025089E-2</v>
      </c>
      <c r="H47" s="298">
        <v>0.24880042651501691</v>
      </c>
      <c r="I47" s="297">
        <v>0.11532758526003625</v>
      </c>
      <c r="J47" s="298">
        <v>0.12216724696108973</v>
      </c>
      <c r="K47" s="298">
        <v>0.26509217978069649</v>
      </c>
    </row>
    <row r="49" spans="2:11" x14ac:dyDescent="0.25">
      <c r="B49" s="83"/>
      <c r="C49" s="347" t="s">
        <v>132</v>
      </c>
      <c r="D49" s="347"/>
      <c r="E49" s="347"/>
      <c r="F49" s="347" t="s">
        <v>133</v>
      </c>
      <c r="G49" s="347"/>
      <c r="H49" s="347"/>
      <c r="I49" s="347" t="s">
        <v>150</v>
      </c>
      <c r="J49" s="347"/>
      <c r="K49" s="347"/>
    </row>
    <row r="50" spans="2:11" x14ac:dyDescent="0.25">
      <c r="B50" s="13"/>
      <c r="C50" s="183">
        <v>2015</v>
      </c>
      <c r="D50" s="184">
        <v>2014</v>
      </c>
      <c r="E50" s="184">
        <v>2013</v>
      </c>
      <c r="F50" s="183">
        <v>2015</v>
      </c>
      <c r="G50" s="184">
        <v>2014</v>
      </c>
      <c r="H50" s="184">
        <v>2013</v>
      </c>
      <c r="I50" s="183">
        <v>2015</v>
      </c>
      <c r="J50" s="184">
        <v>2014</v>
      </c>
      <c r="K50" s="184">
        <v>2013</v>
      </c>
    </row>
    <row r="51" spans="2:11" x14ac:dyDescent="0.25">
      <c r="B51" s="83" t="s">
        <v>146</v>
      </c>
      <c r="C51" s="185">
        <v>85</v>
      </c>
      <c r="D51" s="83">
        <v>109</v>
      </c>
      <c r="E51" s="83">
        <v>56</v>
      </c>
      <c r="F51" s="185">
        <v>9</v>
      </c>
      <c r="G51" s="83">
        <v>12</v>
      </c>
      <c r="H51" s="83">
        <v>9</v>
      </c>
      <c r="I51" s="185">
        <v>95</v>
      </c>
      <c r="J51" s="83">
        <v>121</v>
      </c>
      <c r="K51" s="83">
        <v>65</v>
      </c>
    </row>
    <row r="52" spans="2:11" x14ac:dyDescent="0.25">
      <c r="B52" s="81" t="s">
        <v>147</v>
      </c>
      <c r="C52" s="186">
        <v>2</v>
      </c>
      <c r="D52" s="81">
        <v>5</v>
      </c>
      <c r="E52" s="81">
        <v>1</v>
      </c>
      <c r="F52" s="186">
        <v>0</v>
      </c>
      <c r="G52" s="81">
        <v>2</v>
      </c>
      <c r="H52" s="81">
        <v>0</v>
      </c>
      <c r="I52" s="186">
        <v>2</v>
      </c>
      <c r="J52" s="81">
        <v>7</v>
      </c>
      <c r="K52" s="81">
        <v>1</v>
      </c>
    </row>
    <row r="53" spans="2:11" x14ac:dyDescent="0.25">
      <c r="B53" s="83" t="s">
        <v>148</v>
      </c>
      <c r="C53" s="295">
        <v>0.24380449747590638</v>
      </c>
      <c r="D53" s="296">
        <v>0.33251982916412448</v>
      </c>
      <c r="E53" s="296">
        <v>0.18833025054649405</v>
      </c>
      <c r="F53" s="295">
        <v>1.1523687580025608</v>
      </c>
      <c r="G53" s="296">
        <v>1.4742014742014742</v>
      </c>
      <c r="H53" s="296">
        <v>1.0501750291715286</v>
      </c>
      <c r="I53" s="295">
        <v>0.26651704306354329</v>
      </c>
      <c r="J53" s="296">
        <v>0.36018336607727569</v>
      </c>
      <c r="K53" s="296">
        <v>0.21247384937238492</v>
      </c>
    </row>
    <row r="54" spans="2:11" x14ac:dyDescent="0.25">
      <c r="B54" s="13" t="s">
        <v>149</v>
      </c>
      <c r="C54" s="297">
        <v>5.7365764111977973E-3</v>
      </c>
      <c r="D54" s="298">
        <v>1.525320317266626E-2</v>
      </c>
      <c r="E54" s="298">
        <v>3.3630401883302501E-3</v>
      </c>
      <c r="F54" s="297">
        <v>0</v>
      </c>
      <c r="G54" s="298">
        <v>0.24570024570024571</v>
      </c>
      <c r="H54" s="298">
        <v>0</v>
      </c>
      <c r="I54" s="297">
        <v>5.6108851171272275E-3</v>
      </c>
      <c r="J54" s="298">
        <v>2.0837054235875455E-2</v>
      </c>
      <c r="K54" s="298">
        <v>3.268828451882845E-3</v>
      </c>
    </row>
    <row r="56" spans="2:11" x14ac:dyDescent="0.25">
      <c r="B56" s="83"/>
      <c r="C56" s="347" t="s">
        <v>1</v>
      </c>
      <c r="D56" s="347"/>
      <c r="E56" s="347"/>
    </row>
    <row r="57" spans="2:11" x14ac:dyDescent="0.25">
      <c r="B57" s="13"/>
      <c r="C57" s="183">
        <v>2015</v>
      </c>
      <c r="D57" s="184">
        <v>2014</v>
      </c>
      <c r="E57" s="184">
        <v>2013</v>
      </c>
    </row>
    <row r="58" spans="2:11" x14ac:dyDescent="0.25">
      <c r="B58" s="83" t="s">
        <v>146</v>
      </c>
      <c r="C58" s="185">
        <v>399</v>
      </c>
      <c r="D58" s="187">
        <v>401</v>
      </c>
      <c r="E58" s="187">
        <v>216</v>
      </c>
    </row>
    <row r="59" spans="2:11" x14ac:dyDescent="0.25">
      <c r="B59" s="81" t="s">
        <v>147</v>
      </c>
      <c r="C59" s="186">
        <v>23</v>
      </c>
      <c r="D59" s="81">
        <v>27</v>
      </c>
      <c r="E59" s="81">
        <v>45</v>
      </c>
    </row>
    <row r="60" spans="2:11" x14ac:dyDescent="0.25">
      <c r="B60" s="83" t="s">
        <v>148</v>
      </c>
      <c r="C60" s="295">
        <v>0.74089204144538945</v>
      </c>
      <c r="D60" s="296">
        <v>0.80256179325527877</v>
      </c>
      <c r="E60" s="296">
        <v>0.45771439469390346</v>
      </c>
    </row>
    <row r="61" spans="2:11" x14ac:dyDescent="0.25">
      <c r="B61" s="13" t="s">
        <v>149</v>
      </c>
      <c r="C61" s="297">
        <v>4.2708062539458538E-2</v>
      </c>
      <c r="D61" s="298">
        <v>5.403782647853498E-2</v>
      </c>
      <c r="E61" s="298">
        <v>9.5357165561229904E-2</v>
      </c>
    </row>
  </sheetData>
  <mergeCells count="16">
    <mergeCell ref="C56:E56"/>
    <mergeCell ref="A2:D2"/>
    <mergeCell ref="C42:E42"/>
    <mergeCell ref="F42:H42"/>
    <mergeCell ref="I42:K42"/>
    <mergeCell ref="C49:E49"/>
    <mergeCell ref="F49:H49"/>
    <mergeCell ref="I49:K49"/>
    <mergeCell ref="C7:D7"/>
    <mergeCell ref="E7:F7"/>
    <mergeCell ref="G7:H7"/>
    <mergeCell ref="I7:J7"/>
    <mergeCell ref="K7:L7"/>
    <mergeCell ref="C30:D30"/>
    <mergeCell ref="E30:F30"/>
    <mergeCell ref="G30:H30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zoomScale="85" zoomScaleNormal="85" workbookViewId="0"/>
  </sheetViews>
  <sheetFormatPr baseColWidth="10" defaultColWidth="9.140625" defaultRowHeight="15" x14ac:dyDescent="0.25"/>
  <cols>
    <col min="1" max="1" width="3" style="10" customWidth="1"/>
    <col min="2" max="2" width="56" style="10" customWidth="1"/>
    <col min="3" max="3" width="21" style="10" customWidth="1"/>
    <col min="4" max="4" width="21.42578125" style="10" customWidth="1"/>
    <col min="5" max="6" width="16.28515625" style="10" customWidth="1"/>
    <col min="7" max="7" width="9.85546875" style="10" customWidth="1"/>
    <col min="8" max="8" width="13.5703125" style="10" customWidth="1"/>
    <col min="9" max="11" width="9.140625" style="10"/>
    <col min="12" max="12" width="23" style="10" customWidth="1"/>
    <col min="13" max="16384" width="9.140625" style="10"/>
  </cols>
  <sheetData>
    <row r="1" spans="1:15" ht="6" customHeight="1" x14ac:dyDescent="0.25"/>
    <row r="2" spans="1:15" x14ac:dyDescent="0.25">
      <c r="A2" s="339" t="s">
        <v>85</v>
      </c>
      <c r="B2" s="339"/>
      <c r="C2" s="339"/>
      <c r="D2" s="339"/>
    </row>
    <row r="4" spans="1:15" ht="15.75" x14ac:dyDescent="0.25">
      <c r="B4" s="160" t="s">
        <v>312</v>
      </c>
    </row>
    <row r="6" spans="1:15" x14ac:dyDescent="0.25">
      <c r="B6" s="351" t="s">
        <v>359</v>
      </c>
      <c r="C6" s="351"/>
      <c r="D6" s="351"/>
      <c r="E6" s="351"/>
      <c r="F6" s="351"/>
      <c r="G6" s="351"/>
      <c r="H6" s="351"/>
      <c r="I6" s="87"/>
      <c r="J6" s="87"/>
      <c r="K6" s="87"/>
      <c r="L6" s="87"/>
      <c r="M6" s="87"/>
    </row>
    <row r="7" spans="1:15" x14ac:dyDescent="0.25">
      <c r="B7" s="351" t="s">
        <v>360</v>
      </c>
      <c r="C7" s="351"/>
      <c r="D7" s="351"/>
      <c r="E7" s="351"/>
      <c r="F7" s="351"/>
      <c r="G7" s="351"/>
      <c r="H7" s="351"/>
      <c r="I7" s="87"/>
      <c r="J7" s="87"/>
      <c r="K7" s="87"/>
      <c r="L7" s="87"/>
      <c r="M7" s="87"/>
    </row>
    <row r="8" spans="1:15" ht="33" customHeight="1" x14ac:dyDescent="0.25">
      <c r="B8" s="299" t="s">
        <v>151</v>
      </c>
      <c r="C8" s="352" t="s">
        <v>152</v>
      </c>
      <c r="D8" s="352"/>
      <c r="E8" s="352" t="s">
        <v>153</v>
      </c>
      <c r="F8" s="352"/>
      <c r="G8" s="352" t="s">
        <v>154</v>
      </c>
      <c r="H8" s="352"/>
      <c r="I8" s="87"/>
      <c r="J8" s="87"/>
      <c r="K8" s="87"/>
      <c r="L8" s="87"/>
      <c r="M8" s="87"/>
    </row>
    <row r="9" spans="1:15" s="86" customFormat="1" ht="45" x14ac:dyDescent="0.25">
      <c r="B9" s="188"/>
      <c r="C9" s="189" t="s">
        <v>155</v>
      </c>
      <c r="D9" s="189" t="s">
        <v>156</v>
      </c>
      <c r="E9" s="189" t="s">
        <v>155</v>
      </c>
      <c r="F9" s="189" t="s">
        <v>156</v>
      </c>
      <c r="G9" s="189" t="s">
        <v>157</v>
      </c>
      <c r="H9" s="189" t="s">
        <v>313</v>
      </c>
      <c r="I9" s="190"/>
      <c r="J9" s="190"/>
      <c r="K9" s="190"/>
      <c r="L9" s="190"/>
      <c r="M9" s="190"/>
    </row>
    <row r="10" spans="1:15" x14ac:dyDescent="0.25">
      <c r="B10" s="187" t="s">
        <v>158</v>
      </c>
      <c r="C10" s="300">
        <v>1091</v>
      </c>
      <c r="D10" s="300">
        <v>0</v>
      </c>
      <c r="E10" s="300">
        <v>1091</v>
      </c>
      <c r="F10" s="300">
        <v>0</v>
      </c>
      <c r="G10" s="300">
        <v>0</v>
      </c>
      <c r="H10" s="300">
        <v>0</v>
      </c>
      <c r="I10" s="87"/>
      <c r="J10" s="191"/>
      <c r="K10" s="191"/>
      <c r="L10" s="191"/>
      <c r="M10" s="191"/>
      <c r="N10" s="191"/>
      <c r="O10" s="191"/>
    </row>
    <row r="11" spans="1:15" x14ac:dyDescent="0.25">
      <c r="B11" s="192" t="s">
        <v>159</v>
      </c>
      <c r="C11" s="301">
        <v>304</v>
      </c>
      <c r="D11" s="301">
        <v>58</v>
      </c>
      <c r="E11" s="301">
        <v>304</v>
      </c>
      <c r="F11" s="301">
        <v>29</v>
      </c>
      <c r="G11" s="301">
        <v>72</v>
      </c>
      <c r="H11" s="301">
        <v>20</v>
      </c>
      <c r="I11" s="87"/>
      <c r="J11" s="191"/>
      <c r="K11" s="191"/>
      <c r="L11" s="191"/>
      <c r="M11" s="191"/>
      <c r="N11" s="191"/>
      <c r="O11" s="191"/>
    </row>
    <row r="12" spans="1:15" x14ac:dyDescent="0.25">
      <c r="B12" s="192" t="s">
        <v>160</v>
      </c>
      <c r="C12" s="301">
        <v>1264</v>
      </c>
      <c r="D12" s="301">
        <v>0</v>
      </c>
      <c r="E12" s="301">
        <v>1264</v>
      </c>
      <c r="F12" s="301">
        <v>0</v>
      </c>
      <c r="G12" s="301">
        <v>253</v>
      </c>
      <c r="H12" s="301">
        <v>20</v>
      </c>
      <c r="I12" s="87"/>
      <c r="J12" s="191"/>
      <c r="K12" s="191"/>
      <c r="L12" s="191"/>
      <c r="M12" s="191"/>
      <c r="N12" s="191"/>
      <c r="O12" s="191"/>
    </row>
    <row r="13" spans="1:15" x14ac:dyDescent="0.25">
      <c r="B13" s="192" t="s">
        <v>161</v>
      </c>
      <c r="C13" s="301">
        <v>2123</v>
      </c>
      <c r="D13" s="301">
        <v>0</v>
      </c>
      <c r="E13" s="301">
        <v>2123</v>
      </c>
      <c r="F13" s="301">
        <v>0</v>
      </c>
      <c r="G13" s="301">
        <v>654</v>
      </c>
      <c r="H13" s="301">
        <v>27.67</v>
      </c>
      <c r="I13" s="87"/>
      <c r="J13" s="191"/>
      <c r="K13" s="191"/>
      <c r="L13" s="191"/>
      <c r="M13" s="191"/>
      <c r="N13" s="191"/>
      <c r="O13" s="191"/>
    </row>
    <row r="14" spans="1:15" x14ac:dyDescent="0.25">
      <c r="B14" s="192" t="s">
        <v>3</v>
      </c>
      <c r="C14" s="301">
        <v>67</v>
      </c>
      <c r="D14" s="301">
        <v>0</v>
      </c>
      <c r="E14" s="301">
        <v>67</v>
      </c>
      <c r="F14" s="301">
        <v>0</v>
      </c>
      <c r="G14" s="301">
        <v>67</v>
      </c>
      <c r="H14" s="301">
        <v>100</v>
      </c>
      <c r="I14" s="87"/>
      <c r="J14" s="191"/>
      <c r="K14" s="191"/>
      <c r="L14" s="191"/>
      <c r="M14" s="191"/>
      <c r="N14" s="191"/>
      <c r="O14" s="191"/>
    </row>
    <row r="15" spans="1:15" x14ac:dyDescent="0.25">
      <c r="B15" s="192" t="s">
        <v>162</v>
      </c>
      <c r="C15" s="301">
        <v>0</v>
      </c>
      <c r="D15" s="301">
        <v>0</v>
      </c>
      <c r="E15" s="301">
        <v>0</v>
      </c>
      <c r="F15" s="301">
        <v>0</v>
      </c>
      <c r="G15" s="301">
        <v>0</v>
      </c>
      <c r="H15" s="301">
        <v>0</v>
      </c>
      <c r="I15" s="87"/>
      <c r="J15" s="191"/>
      <c r="K15" s="191"/>
      <c r="L15" s="191"/>
      <c r="M15" s="191"/>
      <c r="N15" s="191"/>
      <c r="O15" s="191"/>
    </row>
    <row r="16" spans="1:15" x14ac:dyDescent="0.25">
      <c r="B16" s="192" t="s">
        <v>163</v>
      </c>
      <c r="C16" s="301">
        <v>0</v>
      </c>
      <c r="D16" s="301">
        <v>0</v>
      </c>
      <c r="E16" s="301">
        <v>0</v>
      </c>
      <c r="F16" s="301">
        <v>0</v>
      </c>
      <c r="G16" s="301">
        <v>0</v>
      </c>
      <c r="H16" s="301">
        <v>0</v>
      </c>
      <c r="I16" s="87"/>
      <c r="J16" s="191"/>
      <c r="K16" s="191"/>
      <c r="L16" s="191"/>
      <c r="M16" s="191"/>
      <c r="N16" s="191"/>
      <c r="O16" s="191"/>
    </row>
    <row r="17" spans="2:15" x14ac:dyDescent="0.25">
      <c r="B17" s="192" t="s">
        <v>164</v>
      </c>
      <c r="C17" s="301">
        <v>0</v>
      </c>
      <c r="D17" s="301">
        <v>0</v>
      </c>
      <c r="E17" s="301">
        <v>0</v>
      </c>
      <c r="F17" s="301">
        <v>0</v>
      </c>
      <c r="G17" s="301">
        <v>0</v>
      </c>
      <c r="H17" s="301">
        <v>0</v>
      </c>
      <c r="I17" s="87"/>
      <c r="J17" s="191"/>
      <c r="K17" s="191"/>
      <c r="L17" s="191"/>
      <c r="M17" s="191"/>
      <c r="N17" s="191"/>
      <c r="O17" s="191"/>
    </row>
    <row r="18" spans="2:15" x14ac:dyDescent="0.25">
      <c r="B18" s="192" t="s">
        <v>165</v>
      </c>
      <c r="C18" s="301">
        <v>1940</v>
      </c>
      <c r="D18" s="301">
        <v>0</v>
      </c>
      <c r="E18" s="301">
        <v>1940</v>
      </c>
      <c r="F18" s="301">
        <v>0</v>
      </c>
      <c r="G18" s="301">
        <v>194</v>
      </c>
      <c r="H18" s="301">
        <v>10</v>
      </c>
      <c r="I18" s="87"/>
      <c r="J18" s="191"/>
      <c r="K18" s="191"/>
      <c r="L18" s="191"/>
      <c r="M18" s="191"/>
      <c r="N18" s="191"/>
      <c r="O18" s="191"/>
    </row>
    <row r="19" spans="2:15" x14ac:dyDescent="0.25">
      <c r="B19" s="192" t="s">
        <v>166</v>
      </c>
      <c r="C19" s="301">
        <v>39</v>
      </c>
      <c r="D19" s="301">
        <v>0</v>
      </c>
      <c r="E19" s="301">
        <v>39</v>
      </c>
      <c r="F19" s="301">
        <v>0</v>
      </c>
      <c r="G19" s="301">
        <v>98</v>
      </c>
      <c r="H19" s="301">
        <v>250</v>
      </c>
      <c r="I19" s="87"/>
      <c r="J19" s="191"/>
      <c r="K19" s="191"/>
      <c r="L19" s="191"/>
      <c r="M19" s="191"/>
      <c r="N19" s="191"/>
      <c r="O19" s="191"/>
    </row>
    <row r="20" spans="2:15" x14ac:dyDescent="0.25">
      <c r="B20" s="193" t="s">
        <v>167</v>
      </c>
      <c r="C20" s="302">
        <v>1447</v>
      </c>
      <c r="D20" s="302">
        <v>0</v>
      </c>
      <c r="E20" s="302">
        <v>1447</v>
      </c>
      <c r="F20" s="302">
        <v>0</v>
      </c>
      <c r="G20" s="302">
        <v>1382</v>
      </c>
      <c r="H20" s="302">
        <v>100</v>
      </c>
      <c r="I20" s="87"/>
      <c r="J20" s="191"/>
      <c r="K20" s="191"/>
      <c r="L20" s="191"/>
      <c r="M20" s="191"/>
      <c r="N20" s="191"/>
      <c r="O20" s="191"/>
    </row>
    <row r="21" spans="2:15" x14ac:dyDescent="0.25">
      <c r="B21" s="194" t="s">
        <v>1</v>
      </c>
      <c r="C21" s="303">
        <v>8275</v>
      </c>
      <c r="D21" s="303">
        <v>58</v>
      </c>
      <c r="E21" s="303">
        <v>8275</v>
      </c>
      <c r="F21" s="303">
        <v>29</v>
      </c>
      <c r="G21" s="303">
        <v>2720</v>
      </c>
      <c r="H21" s="303">
        <v>71.959999999999994</v>
      </c>
      <c r="I21" s="87"/>
      <c r="J21" s="191"/>
      <c r="K21" s="191"/>
      <c r="L21" s="191"/>
      <c r="M21" s="191"/>
      <c r="N21" s="191"/>
      <c r="O21" s="191"/>
    </row>
    <row r="22" spans="2:15" x14ac:dyDescent="0.25"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2:15" x14ac:dyDescent="0.25">
      <c r="B23" s="304" t="s">
        <v>102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2:15" ht="18" customHeight="1" x14ac:dyDescent="0.25">
      <c r="B24" s="353" t="s">
        <v>151</v>
      </c>
      <c r="C24" s="355" t="s">
        <v>168</v>
      </c>
      <c r="D24" s="355"/>
      <c r="E24" s="355"/>
      <c r="F24" s="355"/>
      <c r="G24" s="355"/>
      <c r="H24" s="355"/>
      <c r="I24" s="355"/>
      <c r="J24" s="355"/>
      <c r="K24" s="355"/>
      <c r="L24" s="349" t="s">
        <v>169</v>
      </c>
      <c r="M24" s="87"/>
    </row>
    <row r="25" spans="2:15" ht="28.5" customHeight="1" x14ac:dyDescent="0.25">
      <c r="B25" s="354"/>
      <c r="C25" s="195">
        <v>0</v>
      </c>
      <c r="D25" s="195">
        <v>0.1</v>
      </c>
      <c r="E25" s="195">
        <v>0.2</v>
      </c>
      <c r="F25" s="195">
        <v>0.35</v>
      </c>
      <c r="G25" s="195">
        <v>0.5</v>
      </c>
      <c r="H25" s="195">
        <v>0.75</v>
      </c>
      <c r="I25" s="195">
        <v>1</v>
      </c>
      <c r="J25" s="195">
        <v>1.5</v>
      </c>
      <c r="K25" s="195">
        <v>2.5</v>
      </c>
      <c r="L25" s="350"/>
      <c r="M25" s="87"/>
    </row>
    <row r="26" spans="2:15" x14ac:dyDescent="0.25">
      <c r="B26" s="87" t="s">
        <v>158</v>
      </c>
      <c r="C26" s="196">
        <v>1091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1091</v>
      </c>
      <c r="M26" s="87"/>
    </row>
    <row r="27" spans="2:15" x14ac:dyDescent="0.25">
      <c r="B27" s="87" t="s">
        <v>159</v>
      </c>
      <c r="C27" s="196">
        <v>0</v>
      </c>
      <c r="D27" s="196">
        <v>0</v>
      </c>
      <c r="E27" s="196">
        <v>0</v>
      </c>
      <c r="F27" s="196">
        <v>0</v>
      </c>
      <c r="G27" s="196">
        <v>333</v>
      </c>
      <c r="H27" s="196">
        <v>0</v>
      </c>
      <c r="I27" s="196">
        <v>0</v>
      </c>
      <c r="J27" s="196">
        <v>0</v>
      </c>
      <c r="K27" s="196">
        <v>0</v>
      </c>
      <c r="L27" s="196">
        <v>333</v>
      </c>
      <c r="M27" s="87"/>
    </row>
    <row r="28" spans="2:15" x14ac:dyDescent="0.25">
      <c r="B28" s="87" t="s">
        <v>160</v>
      </c>
      <c r="C28" s="196">
        <v>0</v>
      </c>
      <c r="D28" s="196">
        <v>0</v>
      </c>
      <c r="E28" s="196">
        <v>0</v>
      </c>
      <c r="F28" s="196">
        <v>0</v>
      </c>
      <c r="G28" s="196">
        <v>1264</v>
      </c>
      <c r="H28" s="196">
        <v>0</v>
      </c>
      <c r="I28" s="196">
        <v>0</v>
      </c>
      <c r="J28" s="196">
        <v>0</v>
      </c>
      <c r="K28" s="196">
        <v>0</v>
      </c>
      <c r="L28" s="196">
        <v>1264</v>
      </c>
      <c r="M28" s="87"/>
    </row>
    <row r="29" spans="2:15" x14ac:dyDescent="0.25">
      <c r="B29" s="87" t="s">
        <v>161</v>
      </c>
      <c r="C29" s="196">
        <v>0</v>
      </c>
      <c r="D29" s="196">
        <v>0</v>
      </c>
      <c r="E29" s="196">
        <v>0</v>
      </c>
      <c r="F29" s="196">
        <v>0</v>
      </c>
      <c r="G29" s="196">
        <v>2434</v>
      </c>
      <c r="H29" s="196">
        <v>0</v>
      </c>
      <c r="I29" s="196">
        <v>334</v>
      </c>
      <c r="J29" s="196">
        <v>0</v>
      </c>
      <c r="K29" s="196">
        <v>0</v>
      </c>
      <c r="L29" s="196">
        <v>2769</v>
      </c>
      <c r="M29" s="87"/>
    </row>
    <row r="30" spans="2:15" x14ac:dyDescent="0.25">
      <c r="B30" s="87" t="s">
        <v>3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87"/>
    </row>
    <row r="31" spans="2:15" x14ac:dyDescent="0.25">
      <c r="B31" s="87" t="s">
        <v>162</v>
      </c>
      <c r="C31" s="196">
        <v>0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87"/>
    </row>
    <row r="32" spans="2:15" x14ac:dyDescent="0.25">
      <c r="B32" s="87" t="s">
        <v>163</v>
      </c>
      <c r="C32" s="196">
        <v>0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87"/>
    </row>
    <row r="33" spans="2:13" x14ac:dyDescent="0.25">
      <c r="B33" s="87" t="s">
        <v>164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87"/>
    </row>
    <row r="34" spans="2:13" x14ac:dyDescent="0.25">
      <c r="B34" s="87" t="s">
        <v>165</v>
      </c>
      <c r="C34" s="196">
        <v>0</v>
      </c>
      <c r="D34" s="196">
        <v>0</v>
      </c>
      <c r="E34" s="196">
        <v>0</v>
      </c>
      <c r="F34" s="196">
        <v>1940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1940</v>
      </c>
      <c r="M34" s="87"/>
    </row>
    <row r="35" spans="2:13" x14ac:dyDescent="0.25">
      <c r="B35" s="87" t="s">
        <v>166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87"/>
    </row>
    <row r="36" spans="2:13" x14ac:dyDescent="0.25">
      <c r="B36" s="87" t="s">
        <v>167</v>
      </c>
      <c r="C36" s="196">
        <v>65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65</v>
      </c>
      <c r="M36" s="87"/>
    </row>
    <row r="37" spans="2:13" x14ac:dyDescent="0.25">
      <c r="B37" s="194" t="s">
        <v>1</v>
      </c>
      <c r="C37" s="197">
        <v>1156</v>
      </c>
      <c r="D37" s="197">
        <v>0</v>
      </c>
      <c r="E37" s="197">
        <v>0</v>
      </c>
      <c r="F37" s="197">
        <v>1940</v>
      </c>
      <c r="G37" s="197">
        <v>4031</v>
      </c>
      <c r="H37" s="197">
        <v>0</v>
      </c>
      <c r="I37" s="197">
        <v>334</v>
      </c>
      <c r="J37" s="197">
        <v>0</v>
      </c>
      <c r="K37" s="197">
        <v>0</v>
      </c>
      <c r="L37" s="197">
        <v>7462</v>
      </c>
      <c r="M37" s="87"/>
    </row>
    <row r="38" spans="2:13" x14ac:dyDescent="0.25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</row>
    <row r="39" spans="2:13" x14ac:dyDescent="0.25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</row>
  </sheetData>
  <mergeCells count="9">
    <mergeCell ref="L24:L25"/>
    <mergeCell ref="A2:D2"/>
    <mergeCell ref="B6:H6"/>
    <mergeCell ref="B7:H7"/>
    <mergeCell ref="C8:D8"/>
    <mergeCell ref="E8:F8"/>
    <mergeCell ref="G8:H8"/>
    <mergeCell ref="B24:B25"/>
    <mergeCell ref="C24:K24"/>
  </mergeCells>
  <hyperlinks>
    <hyperlink ref="A2:D2" location="Innholdsfortegnelse!A1" display="Innholdsfortegnels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85" zoomScaleNormal="85" workbookViewId="0">
      <selection activeCell="A2" sqref="A2:D2"/>
    </sheetView>
  </sheetViews>
  <sheetFormatPr baseColWidth="10" defaultRowHeight="15" x14ac:dyDescent="0.25"/>
  <cols>
    <col min="1" max="1" width="3" customWidth="1"/>
    <col min="2" max="2" width="47" customWidth="1"/>
    <col min="3" max="8" width="15.7109375" customWidth="1"/>
  </cols>
  <sheetData>
    <row r="1" spans="1:8" ht="6" customHeight="1" x14ac:dyDescent="0.25"/>
    <row r="2" spans="1:8" x14ac:dyDescent="0.25">
      <c r="A2" s="339" t="s">
        <v>85</v>
      </c>
      <c r="B2" s="339"/>
      <c r="C2" s="339"/>
      <c r="D2" s="339"/>
    </row>
    <row r="4" spans="1:8" ht="15.75" x14ac:dyDescent="0.25">
      <c r="B4" s="109" t="s">
        <v>263</v>
      </c>
    </row>
    <row r="5" spans="1:8" ht="15.75" x14ac:dyDescent="0.25">
      <c r="B5" s="109"/>
    </row>
    <row r="6" spans="1:8" x14ac:dyDescent="0.25">
      <c r="B6" s="36" t="s">
        <v>19</v>
      </c>
      <c r="C6" s="356" t="s">
        <v>264</v>
      </c>
      <c r="D6" s="356"/>
      <c r="E6" s="356" t="s">
        <v>265</v>
      </c>
      <c r="F6" s="356"/>
      <c r="G6" s="357" t="s">
        <v>266</v>
      </c>
      <c r="H6" s="357"/>
    </row>
    <row r="7" spans="1:8" x14ac:dyDescent="0.25">
      <c r="B7" s="198" t="s">
        <v>4</v>
      </c>
      <c r="C7" s="199">
        <v>2015</v>
      </c>
      <c r="D7" s="20">
        <v>2014</v>
      </c>
      <c r="E7" s="199">
        <v>2015</v>
      </c>
      <c r="F7" s="137">
        <v>2014</v>
      </c>
      <c r="G7" s="199">
        <v>2015</v>
      </c>
      <c r="H7" s="137">
        <v>2014</v>
      </c>
    </row>
    <row r="8" spans="1:8" x14ac:dyDescent="0.25">
      <c r="B8" t="s">
        <v>5</v>
      </c>
      <c r="C8" s="200">
        <v>373</v>
      </c>
      <c r="D8" s="21">
        <v>463</v>
      </c>
      <c r="E8" s="200">
        <v>176</v>
      </c>
      <c r="F8" s="21">
        <v>163</v>
      </c>
      <c r="G8" s="94">
        <v>1</v>
      </c>
      <c r="H8" s="15">
        <v>1</v>
      </c>
    </row>
    <row r="9" spans="1:8" x14ac:dyDescent="0.25">
      <c r="B9" t="s">
        <v>6</v>
      </c>
      <c r="C9" s="200">
        <v>3186</v>
      </c>
      <c r="D9" s="21">
        <v>3279</v>
      </c>
      <c r="E9" s="200">
        <v>641</v>
      </c>
      <c r="F9" s="21">
        <v>457</v>
      </c>
      <c r="G9" s="94">
        <v>0</v>
      </c>
      <c r="H9" s="15">
        <v>0</v>
      </c>
    </row>
    <row r="10" spans="1:8" x14ac:dyDescent="0.25">
      <c r="B10" t="s">
        <v>267</v>
      </c>
      <c r="C10" s="200">
        <v>1794</v>
      </c>
      <c r="D10" s="21">
        <v>2217</v>
      </c>
      <c r="E10" s="200">
        <v>1122</v>
      </c>
      <c r="F10" s="21">
        <v>1138</v>
      </c>
      <c r="G10" s="94">
        <v>276</v>
      </c>
      <c r="H10" s="15">
        <v>237</v>
      </c>
    </row>
    <row r="11" spans="1:8" x14ac:dyDescent="0.25">
      <c r="B11" t="s">
        <v>7</v>
      </c>
      <c r="C11" s="200">
        <v>600</v>
      </c>
      <c r="D11" s="21">
        <v>603</v>
      </c>
      <c r="E11" s="200">
        <v>470</v>
      </c>
      <c r="F11" s="21">
        <v>484</v>
      </c>
      <c r="G11" s="94">
        <v>119</v>
      </c>
      <c r="H11" s="15">
        <v>114</v>
      </c>
    </row>
    <row r="12" spans="1:8" x14ac:dyDescent="0.25">
      <c r="B12" t="s">
        <v>8</v>
      </c>
      <c r="C12" s="200">
        <v>517</v>
      </c>
      <c r="D12" s="21">
        <v>577</v>
      </c>
      <c r="E12" s="200">
        <v>738</v>
      </c>
      <c r="F12" s="21">
        <v>688</v>
      </c>
      <c r="G12" s="94">
        <v>65</v>
      </c>
      <c r="H12" s="15">
        <v>75</v>
      </c>
    </row>
    <row r="13" spans="1:8" x14ac:dyDescent="0.25">
      <c r="B13" t="s">
        <v>9</v>
      </c>
      <c r="C13" s="200">
        <v>1189</v>
      </c>
      <c r="D13" s="21">
        <v>1197</v>
      </c>
      <c r="E13" s="200">
        <v>503</v>
      </c>
      <c r="F13" s="21">
        <v>311</v>
      </c>
      <c r="G13" s="94">
        <v>982</v>
      </c>
      <c r="H13" s="15">
        <v>1073</v>
      </c>
    </row>
    <row r="14" spans="1:8" x14ac:dyDescent="0.25">
      <c r="B14" t="s">
        <v>10</v>
      </c>
      <c r="C14" s="94">
        <v>6133</v>
      </c>
      <c r="D14" s="15">
        <v>5637</v>
      </c>
      <c r="E14" s="94">
        <v>1370</v>
      </c>
      <c r="F14" s="15">
        <v>1597</v>
      </c>
      <c r="G14" s="94">
        <v>39</v>
      </c>
      <c r="H14" s="15">
        <v>36</v>
      </c>
    </row>
    <row r="15" spans="1:8" x14ac:dyDescent="0.25">
      <c r="B15" t="s">
        <v>11</v>
      </c>
      <c r="C15" s="94">
        <v>892</v>
      </c>
      <c r="D15" s="15">
        <v>787</v>
      </c>
      <c r="E15" s="94">
        <v>1720</v>
      </c>
      <c r="F15" s="15">
        <v>1370</v>
      </c>
      <c r="G15" s="94">
        <v>0</v>
      </c>
      <c r="H15" s="15">
        <v>0</v>
      </c>
    </row>
    <row r="16" spans="1:8" x14ac:dyDescent="0.25">
      <c r="B16" t="s">
        <v>12</v>
      </c>
      <c r="C16" s="94">
        <v>1708</v>
      </c>
      <c r="D16" s="15">
        <v>1724</v>
      </c>
      <c r="E16" s="94">
        <v>2172</v>
      </c>
      <c r="F16" s="15">
        <v>2009</v>
      </c>
      <c r="G16" s="94">
        <v>113</v>
      </c>
      <c r="H16" s="15">
        <v>115</v>
      </c>
    </row>
    <row r="17" spans="2:8" x14ac:dyDescent="0.25">
      <c r="B17" t="s">
        <v>13</v>
      </c>
      <c r="C17" s="94">
        <v>2</v>
      </c>
      <c r="D17" s="15">
        <v>38</v>
      </c>
      <c r="E17" s="94">
        <v>898</v>
      </c>
      <c r="F17" s="15">
        <v>697</v>
      </c>
      <c r="G17" s="94">
        <v>0</v>
      </c>
      <c r="H17" s="15">
        <v>0</v>
      </c>
    </row>
    <row r="18" spans="2:8" x14ac:dyDescent="0.25">
      <c r="B18" t="s">
        <v>14</v>
      </c>
      <c r="C18" s="94">
        <v>132</v>
      </c>
      <c r="D18" s="15">
        <v>135</v>
      </c>
      <c r="E18" s="94">
        <v>5</v>
      </c>
      <c r="F18" s="15">
        <v>10</v>
      </c>
      <c r="G18" s="94">
        <v>0</v>
      </c>
      <c r="H18" s="15">
        <v>0</v>
      </c>
    </row>
    <row r="19" spans="2:8" x14ac:dyDescent="0.25">
      <c r="B19" s="27" t="s">
        <v>15</v>
      </c>
      <c r="C19" s="124">
        <v>0</v>
      </c>
      <c r="D19" s="22">
        <v>0</v>
      </c>
      <c r="E19" s="124">
        <v>1735</v>
      </c>
      <c r="F19" s="22">
        <v>2431</v>
      </c>
      <c r="G19" s="124">
        <v>0</v>
      </c>
      <c r="H19" s="22">
        <v>0</v>
      </c>
    </row>
    <row r="20" spans="2:8" x14ac:dyDescent="0.25">
      <c r="B20" t="s">
        <v>16</v>
      </c>
      <c r="C20" s="94">
        <v>16526</v>
      </c>
      <c r="D20" s="16">
        <v>16657</v>
      </c>
      <c r="E20" s="94">
        <v>11550</v>
      </c>
      <c r="F20" s="16">
        <v>11355</v>
      </c>
      <c r="G20" s="94">
        <v>1595</v>
      </c>
      <c r="H20" s="16">
        <v>1651</v>
      </c>
    </row>
    <row r="21" spans="2:8" x14ac:dyDescent="0.25">
      <c r="B21" t="s">
        <v>17</v>
      </c>
      <c r="C21" s="94">
        <v>34822</v>
      </c>
      <c r="D21" s="15">
        <v>32245</v>
      </c>
      <c r="E21" s="94">
        <v>17829</v>
      </c>
      <c r="F21" s="15">
        <v>17024</v>
      </c>
      <c r="G21" s="94">
        <v>10</v>
      </c>
      <c r="H21" s="16">
        <v>9</v>
      </c>
    </row>
    <row r="22" spans="2:8" x14ac:dyDescent="0.25">
      <c r="B22" t="s">
        <v>268</v>
      </c>
      <c r="C22" s="94">
        <v>180</v>
      </c>
      <c r="D22" s="15">
        <v>160</v>
      </c>
      <c r="E22" s="94">
        <v>2</v>
      </c>
      <c r="F22" s="15">
        <v>3</v>
      </c>
      <c r="G22" s="94">
        <v>0</v>
      </c>
      <c r="H22" s="16">
        <v>0</v>
      </c>
    </row>
    <row r="23" spans="2:8" x14ac:dyDescent="0.25">
      <c r="B23" s="138" t="s">
        <v>269</v>
      </c>
      <c r="C23" s="201">
        <v>99</v>
      </c>
      <c r="D23" s="23">
        <v>129</v>
      </c>
      <c r="E23" s="201">
        <v>8</v>
      </c>
      <c r="F23" s="23">
        <v>7</v>
      </c>
      <c r="G23" s="201">
        <v>0</v>
      </c>
      <c r="H23" s="62">
        <v>0</v>
      </c>
    </row>
    <row r="24" spans="2:8" x14ac:dyDescent="0.25">
      <c r="B24" s="17" t="s">
        <v>270</v>
      </c>
      <c r="C24" s="95">
        <v>51627</v>
      </c>
      <c r="D24" s="24">
        <v>49191</v>
      </c>
      <c r="E24" s="95">
        <v>29389</v>
      </c>
      <c r="F24" s="24">
        <v>28389</v>
      </c>
      <c r="G24" s="95">
        <v>1605</v>
      </c>
      <c r="H24" s="24">
        <v>1660</v>
      </c>
    </row>
    <row r="25" spans="2:8" x14ac:dyDescent="0.25">
      <c r="B25" t="s">
        <v>271</v>
      </c>
      <c r="C25" s="94">
        <v>-79</v>
      </c>
      <c r="D25" s="16">
        <v>-141</v>
      </c>
      <c r="E25" s="94"/>
      <c r="F25" s="16"/>
      <c r="G25" s="16"/>
      <c r="H25" s="16"/>
    </row>
    <row r="26" spans="2:8" x14ac:dyDescent="0.25">
      <c r="B26" t="s">
        <v>272</v>
      </c>
      <c r="C26" s="94">
        <v>-262</v>
      </c>
      <c r="D26" s="16">
        <v>-166</v>
      </c>
      <c r="E26" s="94"/>
      <c r="F26" s="16"/>
      <c r="G26" s="16"/>
      <c r="H26" s="16"/>
    </row>
    <row r="27" spans="2:8" x14ac:dyDescent="0.25">
      <c r="B27" s="17" t="s">
        <v>273</v>
      </c>
      <c r="C27" s="95">
        <v>51286</v>
      </c>
      <c r="D27" s="24">
        <v>48884</v>
      </c>
      <c r="E27" s="94"/>
      <c r="F27" s="16"/>
      <c r="G27" s="16"/>
      <c r="H27" s="16"/>
    </row>
    <row r="28" spans="2:8" x14ac:dyDescent="0.25">
      <c r="B28" t="s">
        <v>274</v>
      </c>
      <c r="C28" s="94">
        <v>46290</v>
      </c>
      <c r="D28" s="15">
        <v>45068</v>
      </c>
      <c r="E28" s="94">
        <v>28875</v>
      </c>
      <c r="F28" s="15">
        <v>27947</v>
      </c>
      <c r="G28" s="16"/>
      <c r="H28" s="16"/>
    </row>
    <row r="29" spans="2:8" x14ac:dyDescent="0.25">
      <c r="B29" s="27" t="s">
        <v>275</v>
      </c>
      <c r="C29" s="124">
        <v>5337</v>
      </c>
      <c r="D29" s="22">
        <v>4123</v>
      </c>
      <c r="E29" s="124">
        <v>514</v>
      </c>
      <c r="F29" s="22">
        <v>442</v>
      </c>
      <c r="G29" s="16"/>
      <c r="H29" s="16"/>
    </row>
  </sheetData>
  <mergeCells count="4">
    <mergeCell ref="C6:D6"/>
    <mergeCell ref="E6:F6"/>
    <mergeCell ref="G6:H6"/>
    <mergeCell ref="A2:D2"/>
  </mergeCells>
  <hyperlinks>
    <hyperlink ref="A2:D2" location="Innholdsfortegnelse!A1" display="Innholdsfortegnels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Sparebanken Møre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Magnus Nesheim</cp:lastModifiedBy>
  <dcterms:created xsi:type="dcterms:W3CDTF">2016-02-09T07:10:50Z</dcterms:created>
  <dcterms:modified xsi:type="dcterms:W3CDTF">2016-03-16T10:00:22Z</dcterms:modified>
</cp:coreProperties>
</file>