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sjon Risikostyring og Compliance\Risikostyring\Pilar 3\2021\Q4\"/>
    </mc:Choice>
  </mc:AlternateContent>
  <xr:revisionPtr revIDLastSave="0" documentId="13_ncr:1_{0887EF35-2462-4E23-84A8-F792B77F767D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Innholdsfortegnelse" sheetId="1" r:id="rId1"/>
    <sheet name="1" sheetId="156" r:id="rId2"/>
    <sheet name="2" sheetId="157" r:id="rId3"/>
    <sheet name="3" sheetId="158" r:id="rId4"/>
    <sheet name="4" sheetId="159" r:id="rId5"/>
    <sheet name="5" sheetId="160" r:id="rId6"/>
    <sheet name="6" sheetId="161" r:id="rId7"/>
    <sheet name="7" sheetId="162" r:id="rId8"/>
    <sheet name="8" sheetId="163" r:id="rId9"/>
    <sheet name="9" sheetId="164" r:id="rId10"/>
    <sheet name="10" sheetId="165" r:id="rId11"/>
    <sheet name="11" sheetId="166" r:id="rId12"/>
    <sheet name="12" sheetId="167" r:id="rId13"/>
    <sheet name="13" sheetId="168" r:id="rId14"/>
    <sheet name="14" sheetId="169" r:id="rId15"/>
    <sheet name="15" sheetId="170" r:id="rId16"/>
    <sheet name="16" sheetId="171" r:id="rId17"/>
    <sheet name="17" sheetId="172" r:id="rId18"/>
    <sheet name="18" sheetId="173" r:id="rId19"/>
    <sheet name="19" sheetId="174" r:id="rId20"/>
    <sheet name="20" sheetId="175" r:id="rId21"/>
    <sheet name="21" sheetId="176" r:id="rId22"/>
    <sheet name="22" sheetId="177" r:id="rId23"/>
    <sheet name="23" sheetId="178" r:id="rId24"/>
    <sheet name="24" sheetId="179" r:id="rId25"/>
    <sheet name="25" sheetId="180" r:id="rId26"/>
    <sheet name="26" sheetId="182" r:id="rId27"/>
    <sheet name="27" sheetId="184" r:id="rId28"/>
    <sheet name="28" sheetId="185" r:id="rId29"/>
    <sheet name="29" sheetId="186" r:id="rId30"/>
    <sheet name="30" sheetId="187" r:id="rId31"/>
    <sheet name="31" sheetId="188" r:id="rId32"/>
    <sheet name="32" sheetId="189" r:id="rId33"/>
    <sheet name="33" sheetId="190" r:id="rId34"/>
    <sheet name="34" sheetId="191" r:id="rId35"/>
    <sheet name="35" sheetId="192" r:id="rId36"/>
    <sheet name="36" sheetId="196" r:id="rId37"/>
  </sheets>
  <externalReferences>
    <externalReference r:id="rId38"/>
    <externalReference r:id="rId39"/>
    <externalReference r:id="rId40"/>
    <externalReference r:id="rId41"/>
  </externalReferences>
  <definedNames>
    <definedName name="_xlnm._FilterDatabase" localSheetId="10" hidden="1">'10'!#REF!</definedName>
    <definedName name="_xlnm._FilterDatabase" localSheetId="11" hidden="1">'11'!#REF!</definedName>
    <definedName name="_xlnm._FilterDatabase" localSheetId="12" hidden="1">'12'!#REF!</definedName>
    <definedName name="_xlnm.Criteria" localSheetId="13">#REF!</definedName>
    <definedName name="_xlnm.Criteria" localSheetId="14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  <definedName name="sMargin" localSheetId="10">[1]Forside!$A$3</definedName>
    <definedName name="sMargin" localSheetId="11">[1]Forside!$A$3</definedName>
    <definedName name="sMargin" localSheetId="12">[1]Forside!$A$3</definedName>
    <definedName name="sMargin" localSheetId="15">[2]Forside!$A$3</definedName>
    <definedName name="sMargin" localSheetId="16">[2]Forside!$A$3</definedName>
    <definedName name="sMargin" localSheetId="9">[1]Forside!$A$3</definedName>
    <definedName name="sMargin">[3]Forside!$A$3</definedName>
    <definedName name="smargin1">[4]Forside!$A$2</definedName>
    <definedName name="_xlnm.Print_Area" localSheetId="19">'19'!$B$4:$J$11</definedName>
    <definedName name="_xlnm.Print_Area" localSheetId="9">'9'!$B$5:$H$53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84" l="1"/>
  <c r="I10" i="184"/>
  <c r="I11" i="184"/>
  <c r="I12" i="184"/>
  <c r="I13" i="184"/>
  <c r="I14" i="184"/>
  <c r="C15" i="184"/>
  <c r="E15" i="184"/>
  <c r="G15" i="184"/>
  <c r="I15" i="184"/>
  <c r="I16" i="184"/>
  <c r="H16" i="184"/>
  <c r="G16" i="184"/>
  <c r="F16" i="184"/>
  <c r="E16" i="184"/>
  <c r="D16" i="184"/>
  <c r="C16" i="184"/>
  <c r="F19" i="182"/>
  <c r="F18" i="182"/>
  <c r="F17" i="182"/>
  <c r="F8" i="182"/>
  <c r="F9" i="182"/>
  <c r="F10" i="182"/>
  <c r="F11" i="182"/>
  <c r="F12" i="182"/>
  <c r="F13" i="182"/>
  <c r="F14" i="182"/>
  <c r="F15" i="182"/>
  <c r="F16" i="182"/>
  <c r="E16" i="182"/>
  <c r="D16" i="182"/>
  <c r="C16" i="182"/>
  <c r="F8" i="175"/>
  <c r="I8" i="175"/>
  <c r="F9" i="175"/>
  <c r="I9" i="175"/>
  <c r="I10" i="175"/>
  <c r="H10" i="175"/>
  <c r="G10" i="175"/>
  <c r="F10" i="175"/>
  <c r="E10" i="175"/>
  <c r="D10" i="175"/>
  <c r="C10" i="175"/>
  <c r="C18" i="175"/>
  <c r="D18" i="175"/>
  <c r="E18" i="175"/>
  <c r="F18" i="175"/>
  <c r="G18" i="175"/>
  <c r="H18" i="175"/>
  <c r="H17" i="175"/>
  <c r="H16" i="175"/>
  <c r="H15" i="175"/>
  <c r="C9" i="160"/>
  <c r="C8" i="169"/>
  <c r="F20" i="190"/>
  <c r="E20" i="190"/>
  <c r="C20" i="190"/>
  <c r="B20" i="190"/>
  <c r="F12" i="190"/>
  <c r="E12" i="190"/>
  <c r="C12" i="190"/>
  <c r="B12" i="190"/>
  <c r="J9" i="158"/>
  <c r="J16" i="158"/>
  <c r="G6" i="186"/>
  <c r="G20" i="159"/>
  <c r="F20" i="159"/>
  <c r="E20" i="159"/>
  <c r="D20" i="159"/>
  <c r="C20" i="159"/>
  <c r="C18" i="169"/>
  <c r="E18" i="169"/>
  <c r="E8" i="169"/>
  <c r="E12" i="169"/>
  <c r="D18" i="169"/>
  <c r="F18" i="169"/>
  <c r="G18" i="169"/>
  <c r="H18" i="169"/>
  <c r="D8" i="169"/>
  <c r="F8" i="169"/>
  <c r="F12" i="169"/>
  <c r="F20" i="169"/>
  <c r="F23" i="169"/>
  <c r="G8" i="169"/>
  <c r="H8" i="169"/>
  <c r="H11" i="163"/>
  <c r="H10" i="163"/>
  <c r="H9" i="163"/>
  <c r="F11" i="163"/>
  <c r="F10" i="163"/>
  <c r="F9" i="163"/>
  <c r="D11" i="163"/>
  <c r="D10" i="163"/>
  <c r="D9" i="163"/>
  <c r="H7" i="163"/>
  <c r="F7" i="163"/>
  <c r="D7" i="163"/>
  <c r="D21" i="162"/>
  <c r="D20" i="162"/>
  <c r="H35" i="162"/>
  <c r="F35" i="162"/>
  <c r="D35" i="162"/>
  <c r="F34" i="162"/>
  <c r="H34" i="162"/>
  <c r="D34" i="162"/>
  <c r="H31" i="162"/>
  <c r="H30" i="162"/>
  <c r="H29" i="162"/>
  <c r="H28" i="162"/>
  <c r="H32" i="162"/>
  <c r="F31" i="162"/>
  <c r="F30" i="162"/>
  <c r="F29" i="162"/>
  <c r="F28" i="162"/>
  <c r="D31" i="162"/>
  <c r="D32" i="162"/>
  <c r="D30" i="162"/>
  <c r="D29" i="162"/>
  <c r="D28" i="162"/>
  <c r="H24" i="162"/>
  <c r="H23" i="162"/>
  <c r="H22" i="162"/>
  <c r="H21" i="162"/>
  <c r="H20" i="162"/>
  <c r="F24" i="162"/>
  <c r="F23" i="162"/>
  <c r="F22" i="162"/>
  <c r="F21" i="162"/>
  <c r="F20" i="162"/>
  <c r="D24" i="162"/>
  <c r="D23" i="162"/>
  <c r="D22" i="162"/>
  <c r="E32" i="162"/>
  <c r="G32" i="162"/>
  <c r="C32" i="162"/>
  <c r="E25" i="162"/>
  <c r="G25" i="162"/>
  <c r="C25" i="162"/>
  <c r="H17" i="162"/>
  <c r="H16" i="162"/>
  <c r="H15" i="162"/>
  <c r="H14" i="162"/>
  <c r="H13" i="162"/>
  <c r="H12" i="162"/>
  <c r="H11" i="162"/>
  <c r="H10" i="162"/>
  <c r="H9" i="162"/>
  <c r="H8" i="162"/>
  <c r="H7" i="162"/>
  <c r="F9" i="162"/>
  <c r="F10" i="162"/>
  <c r="F11" i="162"/>
  <c r="F12" i="162"/>
  <c r="F13" i="162"/>
  <c r="F14" i="162"/>
  <c r="F15" i="162"/>
  <c r="F16" i="162"/>
  <c r="F17" i="162"/>
  <c r="F8" i="162"/>
  <c r="F7" i="162"/>
  <c r="E18" i="162"/>
  <c r="G18" i="162"/>
  <c r="C18" i="162"/>
  <c r="D17" i="162"/>
  <c r="D16" i="162"/>
  <c r="D15" i="162"/>
  <c r="D14" i="162"/>
  <c r="D13" i="162"/>
  <c r="D12" i="162"/>
  <c r="D11" i="162"/>
  <c r="D10" i="162"/>
  <c r="D9" i="162"/>
  <c r="D8" i="162"/>
  <c r="D7" i="162"/>
  <c r="E15" i="158"/>
  <c r="E14" i="158"/>
  <c r="E13" i="158"/>
  <c r="E12" i="158"/>
  <c r="E11" i="158"/>
  <c r="E10" i="158"/>
  <c r="H15" i="158"/>
  <c r="H14" i="158"/>
  <c r="H13" i="158"/>
  <c r="H12" i="158"/>
  <c r="H11" i="158"/>
  <c r="H10" i="158"/>
  <c r="K15" i="158"/>
  <c r="K14" i="158"/>
  <c r="K13" i="158"/>
  <c r="K12" i="158"/>
  <c r="K11" i="158"/>
  <c r="K10" i="158"/>
  <c r="K9" i="158"/>
  <c r="G9" i="158"/>
  <c r="G16" i="158"/>
  <c r="F9" i="158"/>
  <c r="F16" i="158"/>
  <c r="I9" i="158"/>
  <c r="I16" i="158"/>
  <c r="D9" i="158"/>
  <c r="D16" i="158"/>
  <c r="C9" i="158"/>
  <c r="C16" i="158"/>
  <c r="E12" i="161"/>
  <c r="E15" i="161"/>
  <c r="E17" i="161"/>
  <c r="D12" i="161"/>
  <c r="D15" i="161"/>
  <c r="D17" i="161"/>
  <c r="C12" i="161"/>
  <c r="C15" i="161"/>
  <c r="C17" i="161"/>
  <c r="H12" i="169"/>
  <c r="H20" i="169"/>
  <c r="H23" i="169"/>
  <c r="D12" i="169"/>
  <c r="D20" i="169"/>
  <c r="D23" i="169"/>
  <c r="G12" i="169"/>
  <c r="C12" i="169"/>
  <c r="E11" i="168"/>
  <c r="D11" i="168"/>
  <c r="C11" i="168"/>
  <c r="C11" i="172"/>
  <c r="F32" i="162"/>
  <c r="C20" i="169"/>
  <c r="C23" i="169"/>
  <c r="F12" i="163"/>
  <c r="D12" i="163"/>
  <c r="C26" i="162"/>
  <c r="C36" i="162"/>
  <c r="D25" i="162"/>
  <c r="D18" i="162"/>
  <c r="F25" i="162"/>
  <c r="E26" i="162"/>
  <c r="E36" i="162"/>
  <c r="F18" i="162"/>
  <c r="H25" i="162"/>
  <c r="G26" i="162"/>
  <c r="G36" i="162"/>
  <c r="H18" i="162"/>
  <c r="D26" i="162"/>
  <c r="D36" i="162"/>
  <c r="F26" i="162"/>
  <c r="F36" i="162"/>
  <c r="H26" i="162"/>
  <c r="H36" i="162"/>
  <c r="E20" i="169"/>
  <c r="E23" i="169"/>
  <c r="G20" i="169"/>
  <c r="G23" i="169"/>
  <c r="E9" i="158"/>
  <c r="E16" i="158"/>
  <c r="H9" i="158"/>
  <c r="H16" i="158"/>
  <c r="K16" i="158"/>
</calcChain>
</file>

<file path=xl/sharedStrings.xml><?xml version="1.0" encoding="utf-8"?>
<sst xmlns="http://schemas.openxmlformats.org/spreadsheetml/2006/main" count="1207" uniqueCount="672">
  <si>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</si>
  <si>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</si>
  <si>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</si>
  <si>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</si>
  <si>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</si>
  <si>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</si>
  <si>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</si>
  <si>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</si>
  <si>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</si>
  <si>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</si>
  <si>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</si>
  <si>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</si>
  <si>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</si>
  <si>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</si>
  <si>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</si>
  <si>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</si>
  <si>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</si>
  <si>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</si>
  <si>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</si>
  <si>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</si>
  <si>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</si>
  <si>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</si>
  <si>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</si>
  <si>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</si>
  <si>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</si>
  <si>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</si>
  <si>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</si>
  <si>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</si>
  <si>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</si>
  <si>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Eksponeringsmålet i uvektet kjernekapitalandel</t>
  </si>
  <si>
    <t>Konsern</t>
  </si>
  <si>
    <t>Morbank</t>
  </si>
  <si>
    <t>Møre Boligkreditt</t>
  </si>
  <si>
    <t>Balanseførte eiendeler</t>
  </si>
  <si>
    <t>Justering for derivattransaksjoner</t>
  </si>
  <si>
    <t>Justering for gjenkjopsavtaler</t>
  </si>
  <si>
    <t>Justering for poster utenom balansen</t>
  </si>
  <si>
    <t>Andre justeringer</t>
  </si>
  <si>
    <t>Eksponering i uvektet kjernekapitalandel</t>
  </si>
  <si>
    <t>LR1 Eksponeringsmålet i uvektet kjernekapital</t>
  </si>
  <si>
    <t>Uvektet kjernekapitalandel</t>
  </si>
  <si>
    <t>Regnskapsmessig eksponering</t>
  </si>
  <si>
    <t>Regnskapsmessig eksponering, utenom derivater og gjenkjøpsavtaler,  men inklusive sikkerheter</t>
  </si>
  <si>
    <t>Derivateksponering</t>
  </si>
  <si>
    <t>Markedsverdi</t>
  </si>
  <si>
    <t>Potensiell fremtidig eksponering</t>
  </si>
  <si>
    <t>Total derivateksponering</t>
  </si>
  <si>
    <t>Gjenkjøpsavtaler</t>
  </si>
  <si>
    <t>Total eksponering i gjenkjøpsavtaler</t>
  </si>
  <si>
    <t>Eksponeringer utenom balansen</t>
  </si>
  <si>
    <t>Ekponering utenfor balansen i brutto pålydende.</t>
  </si>
  <si>
    <t>Justering for konvertering til kredittekvivalent beløp</t>
  </si>
  <si>
    <t>Total eksponering utenom balansen</t>
  </si>
  <si>
    <t>Kapital og total eksponering</t>
  </si>
  <si>
    <t>Eksponering</t>
  </si>
  <si>
    <t>Uvektet kjernekapitalandel under Basel III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</si>
  <si>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</si>
  <si>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</si>
  <si>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</si>
  <si>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</si>
  <si>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</si>
  <si>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</si>
  <si>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</si>
  <si>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</si>
  <si>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</si>
  <si>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</si>
  <si>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</si>
  <si>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</si>
  <si>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</si>
  <si>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</si>
  <si>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</si>
  <si>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</si>
  <si>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</si>
  <si>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</si>
  <si>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</si>
  <si>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</si>
  <si>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</si>
  <si>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</si>
  <si>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</si>
  <si>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</si>
  <si>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</si>
  <si>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</si>
  <si>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</si>
  <si>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</si>
  <si>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</si>
  <si>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</si>
  <si>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</si>
  <si>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</si>
  <si>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</si>
  <si>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</si>
  <si>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</si>
  <si>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</si>
  <si>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</si>
  <si>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</si>
  <si>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</si>
  <si>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</si>
  <si>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</si>
  <si>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</si>
  <si>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</si>
  <si>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</si>
  <si>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</si>
  <si>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</si>
  <si>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</si>
  <si>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</si>
  <si>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</si>
  <si>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Totalt</t>
  </si>
  <si>
    <t>CR1 Eiendelers kredittkvalitet</t>
  </si>
  <si>
    <t>Endring i sammensetning av misligholdte lån</t>
  </si>
  <si>
    <t>Mislighold av lån og gjeldspapirer i siste periode</t>
  </si>
  <si>
    <t>Lån og gjeldspapirer som gikk ut av mislighold i siste periode</t>
  </si>
  <si>
    <t>Konstaterte tap</t>
  </si>
  <si>
    <t>Andre endringer</t>
  </si>
  <si>
    <t>CR2 Endring i sammensetning av misligholdte lån</t>
  </si>
  <si>
    <t>Eksponering i IRB-godkjente porteføljer</t>
  </si>
  <si>
    <t>Portefølje</t>
  </si>
  <si>
    <t>PD gruppe</t>
  </si>
  <si>
    <t>Balanse-eksponering</t>
  </si>
  <si>
    <t>Utenom balanse</t>
  </si>
  <si>
    <t>KF</t>
  </si>
  <si>
    <t>EAD</t>
  </si>
  <si>
    <t>Vektet PD</t>
  </si>
  <si>
    <t>Antall engasjement</t>
  </si>
  <si>
    <t>Vektet LGD</t>
  </si>
  <si>
    <t>Risikovekt</t>
  </si>
  <si>
    <t>EL</t>
  </si>
  <si>
    <t>Massemarked med pant i fast eiendom</t>
  </si>
  <si>
    <t>[0.15,0.25)</t>
  </si>
  <si>
    <t>[0.75,2.5)</t>
  </si>
  <si>
    <t>[2.5,10)</t>
  </si>
  <si>
    <t>[10,100)</t>
  </si>
  <si>
    <t>Sub-total</t>
  </si>
  <si>
    <t>Øvrig massemarked</t>
  </si>
  <si>
    <t>[0,0.15)</t>
  </si>
  <si>
    <t>Spesialiserte foretak</t>
  </si>
  <si>
    <t>Øvrige foretak</t>
  </si>
  <si>
    <t>Total</t>
  </si>
  <si>
    <t>CR6 Eksponering i IRB-godkjente porteføljer</t>
  </si>
  <si>
    <t>Konsolidering</t>
  </si>
  <si>
    <t>Selskap</t>
  </si>
  <si>
    <t>Hjemland</t>
  </si>
  <si>
    <t>Hovedvirksomhet</t>
  </si>
  <si>
    <t>Eierandel</t>
  </si>
  <si>
    <t>Stemmeandel</t>
  </si>
  <si>
    <t>Møre Eiendomsmegling AS</t>
  </si>
  <si>
    <t>Norge</t>
  </si>
  <si>
    <t>Eiendomsmegling</t>
  </si>
  <si>
    <t>Sparebankeiendom AS</t>
  </si>
  <si>
    <t>Eiendomsforvaltning</t>
  </si>
  <si>
    <t>Møre Boligkreditt AS</t>
  </si>
  <si>
    <t>Finansiering</t>
  </si>
  <si>
    <t>Morselskap Sparebanken Møre</t>
  </si>
  <si>
    <t>Bank</t>
  </si>
  <si>
    <t>Bruk av kredittderivater og deres effekt på risikovektede eiendeler</t>
  </si>
  <si>
    <t>RWA før kredittderivater</t>
  </si>
  <si>
    <t>RWA etter kredittderivater</t>
  </si>
  <si>
    <t>CR7 Bruk av kredittderivater og deres effekt på risikovektede eiendeler</t>
  </si>
  <si>
    <t>Flytsoppstilling for endring i kredittrisikoeksponering under IRB metoden</t>
  </si>
  <si>
    <t>Endringer eiendeler</t>
  </si>
  <si>
    <t>Endring i eiendelenes risiko</t>
  </si>
  <si>
    <t>Endringer som følge av modelloppdateringer</t>
  </si>
  <si>
    <t>Endringer som følge av endring i metode</t>
  </si>
  <si>
    <t>Endringer som følge av oppkjøp og sammenslåing</t>
  </si>
  <si>
    <t>Endringer som følge av valutabevegelser</t>
  </si>
  <si>
    <t>CR8 Flytsoppstilling for endring i kredittrisikoeksponering under IRB metoden</t>
  </si>
  <si>
    <t>Backtesting PD</t>
  </si>
  <si>
    <t>Mislighold i løpet av året</t>
  </si>
  <si>
    <t>Historisk misligholdsandel</t>
  </si>
  <si>
    <t>Uvektet PD</t>
  </si>
  <si>
    <t>CR9 Backtesting PD</t>
  </si>
  <si>
    <t>Motpartsrisiko etter beregningsmetode</t>
  </si>
  <si>
    <t>Reinvesteringskostnad</t>
  </si>
  <si>
    <t>EEPE</t>
  </si>
  <si>
    <t>Alpha</t>
  </si>
  <si>
    <t>EAD etter CRM</t>
  </si>
  <si>
    <t>RWA</t>
  </si>
  <si>
    <t>SA-CCR(For derivater)</t>
  </si>
  <si>
    <t>IMM</t>
  </si>
  <si>
    <t>VaR for SFTs</t>
  </si>
  <si>
    <t>CCR1 Motpartsrisiko etter beregningsmetode</t>
  </si>
  <si>
    <t>Kapitalkrav for CVA</t>
  </si>
  <si>
    <t>Porteføljevolum underlagt avansert CVA kapitalkrav</t>
  </si>
  <si>
    <t>(i) VaR komponent</t>
  </si>
  <si>
    <t>(ii) Stresset VaR komponent</t>
  </si>
  <si>
    <t>Porteføljevolum underlagt standardisert CVA kapitalkrav</t>
  </si>
  <si>
    <t>Porteføljevolum underlagt CVA kapitalkrav</t>
  </si>
  <si>
    <t>CCR2 Kapitalkrav for CVA</t>
  </si>
  <si>
    <t>Sammensetning av sikkerhet for CCR eksponeringer</t>
  </si>
  <si>
    <t>Sikkerhet for derivattransaksjoner</t>
  </si>
  <si>
    <t>Verdi på sikkerheter mottatt</t>
  </si>
  <si>
    <t>Verdi på sikkerheter stilt</t>
  </si>
  <si>
    <t>Segregert</t>
  </si>
  <si>
    <t>Usegregert</t>
  </si>
  <si>
    <t>Kontanter -  NOK</t>
  </si>
  <si>
    <t>CCR5 Sammensetning av sikkerhet for CCR eksponeringer</t>
  </si>
  <si>
    <t>Eksponering i kredittforsikring</t>
  </si>
  <si>
    <t>Forsikring kjøpt</t>
  </si>
  <si>
    <t>Forsikring solgt</t>
  </si>
  <si>
    <t>Hovedstol - Total</t>
  </si>
  <si>
    <t>CCR6 Eksponering i kredittforsikring</t>
  </si>
  <si>
    <t>OV1 - Risikovektede Eiendeler</t>
  </si>
  <si>
    <t>Kapitalkrav</t>
  </si>
  <si>
    <t>Kredittrisiko</t>
  </si>
  <si>
    <t xml:space="preserve"> - Standard metoden</t>
  </si>
  <si>
    <t xml:space="preserve"> - Grunnlegende IRB (F-IRB)</t>
  </si>
  <si>
    <t>Motpartsrisiko (CCR)</t>
  </si>
  <si>
    <t>CVA</t>
  </si>
  <si>
    <t>Markedsrisiko</t>
  </si>
  <si>
    <t>Operasjonell Risiko</t>
  </si>
  <si>
    <t>OV1 Risikovektede eiendeler</t>
  </si>
  <si>
    <t>LI1 - Forskjell mellom regnskapsmessig og regulatorisk eksponering</t>
  </si>
  <si>
    <t>EIENDELER</t>
  </si>
  <si>
    <t>Motpartsrisiko</t>
  </si>
  <si>
    <t>Kontanter og fordringer på Norges Bank</t>
  </si>
  <si>
    <t>Utlån til og fordringer på kredittinstitusjoner</t>
  </si>
  <si>
    <t>Utlån til og fordringer på kunder</t>
  </si>
  <si>
    <t>Sertifikater og obligasjoner til virkelig verdi</t>
  </si>
  <si>
    <t>Finansielle derivater</t>
  </si>
  <si>
    <t>Aksjer, andeler m.v.</t>
  </si>
  <si>
    <t>Eierinteresser i kredittinstitusjoner</t>
  </si>
  <si>
    <t>Eierinteresser i andre konsernselskaper</t>
  </si>
  <si>
    <t>Eierinteresser i konsernselskaper</t>
  </si>
  <si>
    <t>Utsatt skattefordel</t>
  </si>
  <si>
    <t>Andre immaterielle eiendeler</t>
  </si>
  <si>
    <t>Varige driftsmidler</t>
  </si>
  <si>
    <t>Andre eiendeler</t>
  </si>
  <si>
    <t>SUM EIENDELER</t>
  </si>
  <si>
    <t>Ansvarlig lånekapital</t>
  </si>
  <si>
    <t>* Det settes av kapital både for motpartsrisiko(CVA) og kredittrisiko for derivatposisjoner.</t>
  </si>
  <si>
    <t>LI1 Forskjell mellom regnskapsmessig og regulatorisk eksponering</t>
  </si>
  <si>
    <t>Regnskapsmessig eksponering (Eiendeler)</t>
  </si>
  <si>
    <t>Andre forskjeller</t>
  </si>
  <si>
    <t>Regulatorisk eksponering</t>
  </si>
  <si>
    <t>LI2 Hovedårsaker til forskjell mellom regulatorisk eksponering og beløp for regulatoriske formål</t>
  </si>
  <si>
    <t>KONSERN</t>
  </si>
  <si>
    <t>MORBANK</t>
  </si>
  <si>
    <t>MØRE BOLIGKREDITT</t>
  </si>
  <si>
    <t>Kapitalinstrumenter som kvalifiserer som ren kjernekapital</t>
  </si>
  <si>
    <t>Verdijustering av fin. eiendeler og forpliktelser målt til virkelig verdi</t>
  </si>
  <si>
    <t>Goodwill</t>
  </si>
  <si>
    <t>Justert forventet tap IRB-portefølje</t>
  </si>
  <si>
    <t>Kapitalinstrumenter som kvalifiserer som annen godkjent kjernekapital</t>
  </si>
  <si>
    <t>Fondsobligasjonskapital omfattet av overgangsbestemmelser</t>
  </si>
  <si>
    <t>Tidsbegrenset ansvarlig lånekapital</t>
  </si>
  <si>
    <t>Beregningsgrunnlag</t>
  </si>
  <si>
    <t>Stater og sentralbanker</t>
  </si>
  <si>
    <t>Lokale og regionale myndigheter</t>
  </si>
  <si>
    <t>Offentlig foretak</t>
  </si>
  <si>
    <t xml:space="preserve">Institusjoner </t>
  </si>
  <si>
    <t>Foretak</t>
  </si>
  <si>
    <t xml:space="preserve">Massemarked </t>
  </si>
  <si>
    <t>Pantesikkerhet i eiendom</t>
  </si>
  <si>
    <t>Forfalte engasjementer</t>
  </si>
  <si>
    <t>Obligasjoner med fortrinnsrett</t>
  </si>
  <si>
    <t>Egenkapitalposisjoner</t>
  </si>
  <si>
    <t>Øvrige engasjement</t>
  </si>
  <si>
    <t>Sum kapitalkrav kredittrisiko, standardmetoden</t>
  </si>
  <si>
    <t>Massemarked pant i fast eiendom</t>
  </si>
  <si>
    <t>Massemarked øvrige engasjementer</t>
  </si>
  <si>
    <t>Foretak SMB</t>
  </si>
  <si>
    <t>Foretak spesialiserte</t>
  </si>
  <si>
    <t>Foretak øvrige</t>
  </si>
  <si>
    <t>Sum kapitalkrav kredittrisiko, grunnleggende IRB-metode</t>
  </si>
  <si>
    <t xml:space="preserve">Sum kapitalkrav kredittrisiko </t>
  </si>
  <si>
    <t xml:space="preserve">Gjeld </t>
  </si>
  <si>
    <t>Egenkapital</t>
  </si>
  <si>
    <t xml:space="preserve">Valuta </t>
  </si>
  <si>
    <t>Risiko for svekket kredittverdighet hos motpart (CVA-tillegg)</t>
  </si>
  <si>
    <t>Sum kapitalkrav markedsrisiko</t>
  </si>
  <si>
    <t>Operasjonell risiko (basismetoden)</t>
  </si>
  <si>
    <t>Fradrag i kapitalkravet</t>
  </si>
  <si>
    <t>Sum kapitalkrav</t>
  </si>
  <si>
    <t>Gjeldende satser i %</t>
  </si>
  <si>
    <t>Risikovektet balanse</t>
  </si>
  <si>
    <t>Minimumskrav til ren kjernekapitaldekning</t>
  </si>
  <si>
    <t>Kombinert bufferkrav</t>
  </si>
  <si>
    <t>Systemrisikobuffer,</t>
  </si>
  <si>
    <t>Motsyklisk kapitalbuffer</t>
  </si>
  <si>
    <t>Sum bufferkrav til ren kjernekapitral</t>
  </si>
  <si>
    <t>Kapitaldekning i %</t>
  </si>
  <si>
    <t>Ren kjernekapitaldekning i %</t>
  </si>
  <si>
    <t>Sammensetning motsyklisk kapitalbuffer for Konsern</t>
  </si>
  <si>
    <t>Engasjementsbeløp etter standardmetoden</t>
  </si>
  <si>
    <t>Engasjementsbeløp etter IRB-metoden</t>
  </si>
  <si>
    <t>Summen av lange og korte posisjoner i handelsporteføljen etter standardmetoden</t>
  </si>
  <si>
    <t>Eksponeringer i handelsporteføljen etter interne modeller</t>
  </si>
  <si>
    <t>Engasjementsbeløp av verdipapiriseringsposisjoner i bankporteføljen etter standardmetoden</t>
  </si>
  <si>
    <t>Engasjementsbeløp av verdipapiriseringsposisjoner i bankporteføljen etter IRB-metoden</t>
  </si>
  <si>
    <t>Kapitalkrav for relevante kredittengasjementer – kredittrisiko</t>
  </si>
  <si>
    <t>Kapitalkrav for relevante kredittengasjementer – markedsrisiko</t>
  </si>
  <si>
    <t>Kapitalkrav for relevante kredittengasjementer – verdipapiriseringsposisjoner i bankboken</t>
  </si>
  <si>
    <t>Totalt kapitalkrav for motsyklisk kapitalbuffer</t>
  </si>
  <si>
    <t>Vekter for kapitalkrav</t>
  </si>
  <si>
    <t xml:space="preserve">Motsyklisk kapitalbuffersats </t>
  </si>
  <si>
    <t>AD</t>
  </si>
  <si>
    <t>AU</t>
  </si>
  <si>
    <t>BG</t>
  </si>
  <si>
    <t>BR</t>
  </si>
  <si>
    <t>CA</t>
  </si>
  <si>
    <t>CH</t>
  </si>
  <si>
    <t>DE</t>
  </si>
  <si>
    <t>DK</t>
  </si>
  <si>
    <t>ES</t>
  </si>
  <si>
    <t>FI</t>
  </si>
  <si>
    <t>FO</t>
  </si>
  <si>
    <t>FR</t>
  </si>
  <si>
    <t>GB</t>
  </si>
  <si>
    <t>GR</t>
  </si>
  <si>
    <t>IS</t>
  </si>
  <si>
    <t>IT</t>
  </si>
  <si>
    <t>JP</t>
  </si>
  <si>
    <t>LT</t>
  </si>
  <si>
    <t>NL</t>
  </si>
  <si>
    <t>NO</t>
  </si>
  <si>
    <t>PH</t>
  </si>
  <si>
    <t>PL</t>
  </si>
  <si>
    <t>SA</t>
  </si>
  <si>
    <t>SE</t>
  </si>
  <si>
    <t>SG</t>
  </si>
  <si>
    <t>SI</t>
  </si>
  <si>
    <t>TH</t>
  </si>
  <si>
    <t>US</t>
  </si>
  <si>
    <t>CCYB Konsern</t>
  </si>
  <si>
    <t>Sammensetning motsyklisk kapitalbuffer for Morbank</t>
  </si>
  <si>
    <t>CCYB Morbank</t>
  </si>
  <si>
    <t>Sammensetning motsyklisk kapitalbuffer for Møre Boligkreditt AS</t>
  </si>
  <si>
    <t>CCYB MBK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</si>
  <si>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</si>
  <si>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</si>
  <si>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</si>
  <si>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</si>
  <si>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</si>
  <si>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</si>
  <si>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</si>
  <si>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Brutto utlån</t>
  </si>
  <si>
    <t>Sektor/næring</t>
  </si>
  <si>
    <t>Jordbruk og skogbruk</t>
  </si>
  <si>
    <t>Fiske og fangst</t>
  </si>
  <si>
    <t>Industri</t>
  </si>
  <si>
    <t>Bygg og anlegg</t>
  </si>
  <si>
    <t>Varehandel og hotell</t>
  </si>
  <si>
    <t>Supply/Offshore</t>
  </si>
  <si>
    <t>Eiendomsdrift</t>
  </si>
  <si>
    <t>Faglig/finansiell tjenesteytelse</t>
  </si>
  <si>
    <t>Utlandet</t>
  </si>
  <si>
    <t>Personkunder</t>
  </si>
  <si>
    <t>Kreditteksponering etter sektor og næring</t>
  </si>
  <si>
    <t>Møre og Romsdal</t>
  </si>
  <si>
    <t>Landet ellers</t>
  </si>
  <si>
    <t>Sum</t>
  </si>
  <si>
    <t>Andel i %</t>
  </si>
  <si>
    <t>Kreditteksponering etter geografisk inndeling</t>
  </si>
  <si>
    <t>Tap på utlån og garantier</t>
  </si>
  <si>
    <t>Spesifikasjon av periodens tapskostnad</t>
  </si>
  <si>
    <t>Inngang på tidligere konstaterte tap</t>
  </si>
  <si>
    <t>Tapsspesifikasjon</t>
  </si>
  <si>
    <t>Over 5 år</t>
  </si>
  <si>
    <t>Renterisiko</t>
  </si>
  <si>
    <t>Norske kroner</t>
  </si>
  <si>
    <t>Valuta</t>
  </si>
  <si>
    <t>EUR</t>
  </si>
  <si>
    <t>CHF</t>
  </si>
  <si>
    <t>Øvrige</t>
  </si>
  <si>
    <t>Sum eiendeler</t>
  </si>
  <si>
    <t>Sum forpliktelser og egenkapital</t>
  </si>
  <si>
    <t>Valutakontrakter</t>
  </si>
  <si>
    <t>Netto valutaeksponering</t>
  </si>
  <si>
    <t>Valutarisiko</t>
  </si>
  <si>
    <t>Aksjerisiko</t>
  </si>
  <si>
    <t>Rammeverk</t>
  </si>
  <si>
    <t>Balanse</t>
  </si>
  <si>
    <t>Ingen</t>
  </si>
  <si>
    <t>Tabell</t>
  </si>
  <si>
    <t>Plassering i rapport</t>
  </si>
  <si>
    <t>Vedlegg</t>
  </si>
  <si>
    <t>KM1</t>
  </si>
  <si>
    <t>Innledning</t>
  </si>
  <si>
    <t>OVA</t>
  </si>
  <si>
    <t>Kapitaldekning – Kapitalkrav</t>
  </si>
  <si>
    <t>Ja</t>
  </si>
  <si>
    <t>OV1</t>
  </si>
  <si>
    <t>LI1</t>
  </si>
  <si>
    <t>Kapitaldekning – Kobling</t>
  </si>
  <si>
    <t>LI2</t>
  </si>
  <si>
    <t>LIA</t>
  </si>
  <si>
    <t>CCA</t>
  </si>
  <si>
    <t>CCYB1</t>
  </si>
  <si>
    <t>LR1</t>
  </si>
  <si>
    <t>Kapitaldekning – uvektet kjernekapitalandel</t>
  </si>
  <si>
    <t>LR2</t>
  </si>
  <si>
    <t>LIQA</t>
  </si>
  <si>
    <t>Likviditetsrisiko</t>
  </si>
  <si>
    <t>LIQ1</t>
  </si>
  <si>
    <t>LIQ2</t>
  </si>
  <si>
    <t>CRA</t>
  </si>
  <si>
    <t>Kredittrisiko – Generelt + Styring, måling og kontroll</t>
  </si>
  <si>
    <t>CR1</t>
  </si>
  <si>
    <t>Kredittrisiko – Kreditteksponering</t>
  </si>
  <si>
    <t>CR2</t>
  </si>
  <si>
    <t>CRB</t>
  </si>
  <si>
    <t>Kredittrisiko – Mislighold, nedskrivninger og tap</t>
  </si>
  <si>
    <t>CRC</t>
  </si>
  <si>
    <t>Kredittrisiko – Bruk av sikkerheter</t>
  </si>
  <si>
    <t>CR3</t>
  </si>
  <si>
    <t>CRD</t>
  </si>
  <si>
    <t>CRE</t>
  </si>
  <si>
    <t>Kredittrisiko – IRB Systemet</t>
  </si>
  <si>
    <t>CR6</t>
  </si>
  <si>
    <t>Kredittrisiko – Eksponering i IRB godkjente porteføljer</t>
  </si>
  <si>
    <t>CR7</t>
  </si>
  <si>
    <t>CR8</t>
  </si>
  <si>
    <t>CR9</t>
  </si>
  <si>
    <t>Kredittrisiko – Validering av IRB Systemet</t>
  </si>
  <si>
    <t>CCRA</t>
  </si>
  <si>
    <t>CCR1</t>
  </si>
  <si>
    <t>CCR2</t>
  </si>
  <si>
    <t>CCR3</t>
  </si>
  <si>
    <t>CCR6</t>
  </si>
  <si>
    <t>LI2 - Forskjell mellom størrelser for regnskapsmessige og</t>
  </si>
  <si>
    <t>regulatoriske formål</t>
  </si>
  <si>
    <t>Viktigste avtalevilkår for kapitalinstrumenter</t>
  </si>
  <si>
    <t>Utsteder</t>
  </si>
  <si>
    <t>Sparebanken Møre</t>
  </si>
  <si>
    <t>Entydig identifikasjonskode (f.eks. CUSIP, ISIN eller Bloombergs identifikasjonskode
for rettede emisjoner)</t>
  </si>
  <si>
    <t>NO0010791692</t>
  </si>
  <si>
    <t>NO0010796154</t>
  </si>
  <si>
    <t>Gjeldende lovgivning for instrumentet</t>
  </si>
  <si>
    <t>Norsk lovgivning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</si>
  <si>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</si>
  <si>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</si>
  <si>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</si>
  <si>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</si>
  <si>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</si>
  <si>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</si>
  <si>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</si>
  <si>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</si>
  <si>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</si>
  <si>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</si>
  <si>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</si>
  <si>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100.000 NOK (pålydende)</t>
  </si>
  <si>
    <t>9a</t>
  </si>
  <si>
    <t>Emisjonskurs</t>
  </si>
  <si>
    <t>100 % av pålydende</t>
  </si>
  <si>
    <t>9b</t>
  </si>
  <si>
    <t>Innløsningskurs</t>
  </si>
  <si>
    <t>100 % av pålydende (ordinær og regulatorisk)</t>
  </si>
  <si>
    <t>Regnskapsmessig klassifisering</t>
  </si>
  <si>
    <t>Gjeld - amortisert kost</t>
  </si>
  <si>
    <t>Gjeld - virkelig verdi</t>
  </si>
  <si>
    <t>Opprinnelig utstedelsesdato</t>
  </si>
  <si>
    <t>Evigvarende eller tidsbegrenset</t>
  </si>
  <si>
    <t>Tidsbegrenset</t>
  </si>
  <si>
    <t>Evigvarende</t>
  </si>
  <si>
    <t>Opprinnelig forfallsdato</t>
  </si>
  <si>
    <t>Ingen forfallsdato</t>
  </si>
  <si>
    <t>Innløsningsrett for utsteder forutsatt samtykke fra Finanstilsynet</t>
  </si>
  <si>
    <t>Dato for innløsningsrett, eventuell betinget innløsningsrett og innløsningsbeløp</t>
  </si>
  <si>
    <t>Call 03.05.2022, samt regulatorisk call</t>
  </si>
  <si>
    <t>Call 15.06.2022, samt regulatorisk call</t>
  </si>
  <si>
    <t>Datoer for eventuell etterfølgende innløsningsrett</t>
  </si>
  <si>
    <t>Deretter kvartalsvis</t>
  </si>
  <si>
    <t>Renter/utbytte</t>
  </si>
  <si>
    <t>Fast eller flytende rente/utbytte</t>
  </si>
  <si>
    <t>Flytende</t>
  </si>
  <si>
    <t>Rentesats og eventuell tilknyttet referanserente</t>
  </si>
  <si>
    <t>3 mnd NIBOR + 1,46 pp.</t>
  </si>
  <si>
    <t>3 mnd NIBOR + 3,25 pp.</t>
  </si>
  <si>
    <t>Vilkår om at det ikke kan betales utbytte hvis det ikke er betalt rente på instrumentet
(«dividend stopper»)</t>
  </si>
  <si>
    <t>Nei</t>
  </si>
  <si>
    <t>20a</t>
  </si>
  <si>
    <t>Full fleksibilitet, delvis fleksibilitet eller pliktig (med hensyn til tidspunkt)</t>
  </si>
  <si>
    <t>Pliktig</t>
  </si>
  <si>
    <t>Delvis fleksibilitet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</si>
  <si>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</si>
  <si>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</si>
  <si>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</si>
  <si>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</si>
  <si>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Ikke kumulativ</t>
  </si>
  <si>
    <t>Konvertering/nedskrivning</t>
  </si>
  <si>
    <t>Konvertibel eller ikke konvertibel</t>
  </si>
  <si>
    <t>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</si>
  <si>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</si>
  <si>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</si>
  <si>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</si>
  <si>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</si>
  <si>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</si>
  <si>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</si>
  <si>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</si>
  <si>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</si>
  <si>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Ren Kjernekapital &lt; 5,125%</t>
  </si>
  <si>
    <t>Hvis nedskrivning, hel eller delvis</t>
  </si>
  <si>
    <t>Hel eller delvis</t>
  </si>
  <si>
    <t>Hvis nedskrivning, med endelig virkning eller midlertidig</t>
  </si>
  <si>
    <t>Endelig eller konvertering til ren kjernekapital</t>
  </si>
  <si>
    <t>Hvis midlertidig nedskrivning, beskrivelse av oppskrivningsmekanismen</t>
  </si>
  <si>
    <t>Ved andel av  akkumulert overskudd</t>
  </si>
  <si>
    <t>Prioritetsrekkefølge ved avvikling (oppgi instrumenttypen som har nærmeste bedre prioritet)</t>
  </si>
  <si>
    <t>Utsteders kjernekapital</t>
  </si>
  <si>
    <t>Utsteders egenkapital</t>
  </si>
  <si>
    <t>Vilkår som gjør at instrumentet ikke kan medregnes etter overgangsperioden</t>
  </si>
  <si>
    <t>Hvis ja, spesifiser hvilke vilkår som ikke oppfyller nye krav</t>
  </si>
  <si>
    <t>CCA Viktigste avtalevilkår ved regulatoriske instrument</t>
  </si>
  <si>
    <t>Sist oppdatert pr</t>
  </si>
  <si>
    <t>Oppdateringsfrekvens</t>
  </si>
  <si>
    <t>CCYB</t>
  </si>
  <si>
    <t>CCR5</t>
  </si>
  <si>
    <t>Kvartalsvis</t>
  </si>
  <si>
    <t>Årlig</t>
  </si>
  <si>
    <t>Halvårlig</t>
  </si>
  <si>
    <t>Oversikter</t>
  </si>
  <si>
    <t>Oversikt over tabeller og informasjon</t>
  </si>
  <si>
    <t>Oppsummering</t>
  </si>
  <si>
    <t>NO0010809304</t>
  </si>
  <si>
    <t>100% av pålydende</t>
  </si>
  <si>
    <t>Call 31.10.2023</t>
  </si>
  <si>
    <t>Tidsbegrense</t>
  </si>
  <si>
    <t>3 mnd NIBOR + 1,55 pp.</t>
  </si>
  <si>
    <t>RO</t>
  </si>
  <si>
    <t>(Tall i hele kroner)</t>
  </si>
  <si>
    <t>Tall er oppgitt i millioner kroner og prosent om ikke annet er oppgitt.</t>
  </si>
  <si>
    <t>LV</t>
  </si>
  <si>
    <t>PT</t>
  </si>
  <si>
    <t>Innskudd</t>
  </si>
  <si>
    <t>Endring i ECL Steg 1</t>
  </si>
  <si>
    <t>Endring i ECL Steg 2</t>
  </si>
  <si>
    <t>Endring i ECL Steg 3</t>
  </si>
  <si>
    <t>Endring i ECL i perioden</t>
  </si>
  <si>
    <t>Steg 1</t>
  </si>
  <si>
    <t>Steg 2</t>
  </si>
  <si>
    <t>Steg 3</t>
  </si>
  <si>
    <t>Tilgang av nye engasjement</t>
  </si>
  <si>
    <t>Avgang av engasjement</t>
  </si>
  <si>
    <t>Endret ECL i perioden for engasjement som ikke har migrert</t>
  </si>
  <si>
    <t>Migrering til steg 1</t>
  </si>
  <si>
    <t>Migrering til steg 2</t>
  </si>
  <si>
    <t>Migrering til steg 3</t>
  </si>
  <si>
    <t>Forklaring av endring i ECL</t>
  </si>
  <si>
    <t>Endring i eksponering i perioden</t>
  </si>
  <si>
    <t>Innskudd fra husholdninger og små ikke-finansielle foretak</t>
  </si>
  <si>
    <t>AE</t>
  </si>
  <si>
    <t>AT</t>
  </si>
  <si>
    <t>DO</t>
  </si>
  <si>
    <t>HR</t>
  </si>
  <si>
    <t>IL</t>
  </si>
  <si>
    <t>KE</t>
  </si>
  <si>
    <t>LU</t>
  </si>
  <si>
    <t>TR</t>
  </si>
  <si>
    <t>UA</t>
  </si>
  <si>
    <t>[0.25,0.50)</t>
  </si>
  <si>
    <t>[0.50,0.75)</t>
  </si>
  <si>
    <t>Øvrige massemarked</t>
  </si>
  <si>
    <t>Generelle foretak</t>
  </si>
  <si>
    <t>Opptjent egenkapital i form av tilbakeholdte resultater</t>
  </si>
  <si>
    <t>BE</t>
  </si>
  <si>
    <t>NO0010856495</t>
  </si>
  <si>
    <t>1.000.000 NOK (pålydende)</t>
  </si>
  <si>
    <t>Call 12.06.2024</t>
  </si>
  <si>
    <t>3 mnd NIBOR + 3,55pp.</t>
  </si>
  <si>
    <t>CZ</t>
  </si>
  <si>
    <t>Kjernekapitaldekning i %</t>
  </si>
  <si>
    <t>Total kapitalkrav kredittrisiko</t>
  </si>
  <si>
    <t>Avgang av engasjement og overføring til steg 3 (individuell vurdering)</t>
  </si>
  <si>
    <t>Konstaterte tap dekket av tidligere tapsavsetninger i steg 3 (individuelt vurdert)</t>
  </si>
  <si>
    <t>Reversering av tidligere forventede tap i steg 3 (individuelt vurdert)</t>
  </si>
  <si>
    <t>Konstaterte tap hvor det tidligere ikke er foretatt individuell vurdering</t>
  </si>
  <si>
    <t>Herav: 
USD</t>
  </si>
  <si>
    <t>Aksjer og andeler</t>
  </si>
  <si>
    <t>Andorra</t>
  </si>
  <si>
    <t>De Forente Arabiske Emirater</t>
  </si>
  <si>
    <t>Østerrike</t>
  </si>
  <si>
    <t>Australia</t>
  </si>
  <si>
    <t>Belgia</t>
  </si>
  <si>
    <t>Bulgaria</t>
  </si>
  <si>
    <t>Brasil</t>
  </si>
  <si>
    <t>Canada</t>
  </si>
  <si>
    <t>Sveits</t>
  </si>
  <si>
    <t>Tsjekkia</t>
  </si>
  <si>
    <t>Tyskland</t>
  </si>
  <si>
    <t>Danmark</t>
  </si>
  <si>
    <t>Den Dominikanske Republikk</t>
  </si>
  <si>
    <t>Spania</t>
  </si>
  <si>
    <t>Finland</t>
  </si>
  <si>
    <t>Færøyene</t>
  </si>
  <si>
    <t>Frankrike</t>
  </si>
  <si>
    <t>Storbritannia</t>
  </si>
  <si>
    <t>Hellas</t>
  </si>
  <si>
    <t>Kroatia</t>
  </si>
  <si>
    <t>Israel</t>
  </si>
  <si>
    <t>Island</t>
  </si>
  <si>
    <t>Italia</t>
  </si>
  <si>
    <t>Japan</t>
  </si>
  <si>
    <t>Kenya</t>
  </si>
  <si>
    <t>LA</t>
  </si>
  <si>
    <t>Laos</t>
  </si>
  <si>
    <t>Litauen</t>
  </si>
  <si>
    <t>Luxemburg</t>
  </si>
  <si>
    <t>Latvia</t>
  </si>
  <si>
    <t>Nederland</t>
  </si>
  <si>
    <t>Filippinene</t>
  </si>
  <si>
    <t>Polen</t>
  </si>
  <si>
    <t>Portugal</t>
  </si>
  <si>
    <t>Romania</t>
  </si>
  <si>
    <t>Saudi-Arabia</t>
  </si>
  <si>
    <t>Sverige</t>
  </si>
  <si>
    <t>Singapore</t>
  </si>
  <si>
    <t>Slovenia</t>
  </si>
  <si>
    <t>Thailand</t>
  </si>
  <si>
    <t>Tyrkia</t>
  </si>
  <si>
    <t>Ukraina</t>
  </si>
  <si>
    <t>USA</t>
  </si>
  <si>
    <t>Tall er oppgitt i kroner og prosent om ikke annet er oppgitt.</t>
  </si>
  <si>
    <t>SK</t>
  </si>
  <si>
    <t>Slovakia</t>
  </si>
  <si>
    <t>31.12.20</t>
  </si>
  <si>
    <t>Løpetidsbånd</t>
  </si>
  <si>
    <t>Inntil 1 mnd</t>
  </si>
  <si>
    <t>1 - 3 mnd</t>
  </si>
  <si>
    <t>3 - 12 mnd</t>
  </si>
  <si>
    <t>1 - 5 år</t>
  </si>
  <si>
    <t>Sertifikater, obligasjoner og andre rentebærende verdipapirer</t>
  </si>
  <si>
    <t>Utlån til og fordringer på kunder med fast rente</t>
  </si>
  <si>
    <t>Øvrige utlån</t>
  </si>
  <si>
    <t>Innskudd fra kunder</t>
  </si>
  <si>
    <t>Utstedte obligasjoner</t>
  </si>
  <si>
    <t>Øvrige balanseposter</t>
  </si>
  <si>
    <t>Brutto utlån til amortisert kost</t>
  </si>
  <si>
    <t>ECL Steg 1</t>
  </si>
  <si>
    <t>ECL Steg 2</t>
  </si>
  <si>
    <t>ECL Steg 3</t>
  </si>
  <si>
    <t>Utlån til virkelig verdi</t>
  </si>
  <si>
    <t>Netto utlån</t>
  </si>
  <si>
    <t>Transport, privat/offentlig tjenesteytelse/utland</t>
  </si>
  <si>
    <t>Sum næringsliv</t>
  </si>
  <si>
    <t>Sum utlån og fordringer på kunder</t>
  </si>
  <si>
    <t>0-0,5 %</t>
  </si>
  <si>
    <t>0,5-2,5 %_</t>
  </si>
  <si>
    <t>2,5-5 %</t>
  </si>
  <si>
    <t>5-99,9 %</t>
  </si>
  <si>
    <t>Kredittforringede engasjement</t>
  </si>
  <si>
    <t>Avsetning for forventet tap</t>
  </si>
  <si>
    <t>Personkunder (PM)</t>
  </si>
  <si>
    <t>Næringslivskunder (NL)</t>
  </si>
  <si>
    <t>Sum kundeengasjement</t>
  </si>
  <si>
    <t>Kundeengasjement (EAD) fordelt etter konsernets risikoklassifisering (PD):</t>
  </si>
  <si>
    <t>PM</t>
  </si>
  <si>
    <t>Økning i eksisterende forventede tap i steg 3 (individuelt vurdert)</t>
  </si>
  <si>
    <t>Nye forventede tap i steg 3 (individuelt vurdert)</t>
  </si>
  <si>
    <t>Engasjement i mislighold UB Q4 2020</t>
  </si>
  <si>
    <t>100(Mislighold)</t>
  </si>
  <si>
    <t>Kredittkvalitet på sertifikater, obligasjoner og andre rentebærende verdipapirer</t>
  </si>
  <si>
    <t>AAA</t>
  </si>
  <si>
    <t>AA+</t>
  </si>
  <si>
    <t>AA-</t>
  </si>
  <si>
    <t>A-</t>
  </si>
  <si>
    <t>Offentlig forvaltning</t>
  </si>
  <si>
    <t>Kredittinstitusjoner</t>
  </si>
  <si>
    <t>Øvrige finansielle foretak</t>
  </si>
  <si>
    <t>Sertifikater, obligasjoner og andre rentebærende verdipapir</t>
  </si>
  <si>
    <t>Endring steg 3 (individuelt vurdert)</t>
  </si>
  <si>
    <t>Risikovektede eiendeler 31.12.20</t>
  </si>
  <si>
    <t>31.12.21</t>
  </si>
  <si>
    <t>DKK</t>
  </si>
  <si>
    <t>Risikovektede eiendeler 31.12.21</t>
  </si>
  <si>
    <t>KONSERN 2021</t>
  </si>
  <si>
    <t>AA</t>
  </si>
  <si>
    <t>ECL 01.01.2021</t>
  </si>
  <si>
    <t>ECL  31.12.2021</t>
  </si>
  <si>
    <t xml:space="preserve"> - herav avsetning for forventet tap på utlån PM</t>
  </si>
  <si>
    <t xml:space="preserve"> - herav avsetning for forventet tap på utlån NL</t>
  </si>
  <si>
    <t xml:space="preserve"> - herav avsetning for forventet tap på garantiforpliktelser</t>
  </si>
  <si>
    <t>Eksponering 01.01.2021</t>
  </si>
  <si>
    <t>Eksponering 31.12.2021*</t>
  </si>
  <si>
    <t>Engasjement i mislighold UB Q4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</si>
</sst>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yyyy\-mm\-dd;@"/>
    <numFmt numFmtId="167" formatCode="0.0"/>
    <numFmt numFmtId="168" formatCode="0.0000"/>
    <numFmt numFmtId="169" formatCode="0.0000%"/>
    <numFmt numFmtId="170" formatCode="0.0%"/>
    <numFmt numFmtId="171" formatCode="_-* #,##0.00_-;\-* #,##0.00_-;_-* \-??_-;_-@_-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&quot;€&quot;_-;\-* #,##0\ &quot;€&quot;_-;_-* &quot;-&quot;\ &quot;€&quot;_-;_-@_-"/>
    <numFmt numFmtId="175" formatCode="_-* #,##0.00\ &quot;€&quot;_-;\-* #,##0.00\ &quot;€&quot;_-;_-* &quot;-&quot;??\ &quot;€&quot;_-;_-@_-"/>
    <numFmt numFmtId="176" formatCode="\ #,###,###,###,##0\ ;\ \-#,###,###,###,##0\ "/>
    <numFmt numFmtId="177" formatCode="&quot;Yes&quot;;[Red]&quot;No&quot;"/>
    <numFmt numFmtId="178" formatCode="0.00000"/>
    <numFmt numFmtId="179" formatCode="[&gt;0]General"/>
    <numFmt numFmtId="180" formatCode="_-&quot;£&quot;* #,##0.00_-;\-&quot;£&quot;* #,##0.00_-;_-&quot;£&quot;* &quot;-&quot;??_-;_-@_-"/>
    <numFmt numFmtId="181" formatCode="_(* #,##0_);_(* \(#,##0\);_(* &quot; - &quot;_);_(@_)"/>
    <numFmt numFmtId="182" formatCode="#,##0;\(#,##0\);&quot;-&quot;"/>
    <numFmt numFmtId="183" formatCode="_ * #,##0_ ;_ * \-#,##0_ ;_ * &quot;-&quot;??_ ;_ @_ "/>
    <numFmt numFmtId="184" formatCode="0.0\ %"/>
    <numFmt numFmtId="185" formatCode="_ * #,##0.0_ ;_ * \-#,##0.0_ ;_ * &quot;-&quot;??_ ;_ @_ "/>
    <numFmt numFmtId="186" formatCode="#,##0,"/>
    <numFmt numFmtId="187" formatCode="#,##0.0"/>
    <numFmt numFmtId="188" formatCode="_-* #,##0_-;\-* #,##0_-;_-* &quot;-&quot;??_-;_-@_-"/>
    <numFmt numFmtId="189" formatCode="_ * #,##0.00000_ ;_ * \-#,##0.00000_ ;_ * &quot;-&quot;??_ ;_ @_ "/>
    <numFmt numFmtId="190" formatCode="_-* #,##0.00000_-;\-* #,##0.00000_-;_-* &quot;-&quot;?????_-;_-@_-"/>
  </numFmts>
  <fonts count="112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6BA6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rgb="FF000000"/>
      <name val="Calibri"/>
      <family val="2"/>
    </font>
    <font>
      <i/>
      <sz val="10"/>
      <name val="Calibri"/>
      <family val="2"/>
      <scheme val="minor"/>
    </font>
    <font>
      <i/>
      <sz val="9"/>
      <color rgb="FF000000"/>
      <name val="Calibri"/>
      <family val="2"/>
    </font>
    <font>
      <i/>
      <sz val="9"/>
      <color indexed="8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i/>
      <sz val="9"/>
      <name val="Calibri"/>
      <family val="2"/>
    </font>
    <font>
      <sz val="9"/>
      <color theme="1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rgb="FFD8D8D8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EBEBE"/>
      </bottom>
      <diagonal/>
    </border>
  </borders>
  <cellStyleXfs count="15200">
    <xf numFmtId="0" fontId="0" fillId="0" borderId="0"/>
    <xf numFmtId="0" fontId="1" fillId="0" borderId="0"/>
    <xf numFmtId="0" fontId="5" fillId="0" borderId="0"/>
    <xf numFmtId="0" fontId="6" fillId="0" borderId="0"/>
    <xf numFmtId="0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" fillId="0" borderId="0"/>
    <xf numFmtId="165" fontId="7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3" fillId="0" borderId="0">
      <alignment vertical="top"/>
    </xf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/>
    <xf numFmtId="165" fontId="5" fillId="0" borderId="0" applyFont="0" applyFill="0" applyBorder="0" applyAlignment="0" applyProtection="0"/>
    <xf numFmtId="0" fontId="31" fillId="0" borderId="0"/>
    <xf numFmtId="0" fontId="6" fillId="0" borderId="0"/>
    <xf numFmtId="0" fontId="6" fillId="0" borderId="0">
      <alignment vertical="center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5" borderId="0" applyNumberFormat="0" applyBorder="0" applyAlignment="0" applyProtection="0"/>
    <xf numFmtId="0" fontId="34" fillId="46" borderId="0" applyNumberFormat="0" applyBorder="0" applyAlignment="0" applyProtection="0"/>
    <xf numFmtId="0" fontId="29" fillId="19" borderId="0" applyNumberFormat="0" applyBorder="0" applyAlignment="0" applyProtection="0"/>
    <xf numFmtId="0" fontId="34" fillId="43" borderId="0" applyNumberFormat="0" applyBorder="0" applyAlignment="0" applyProtection="0"/>
    <xf numFmtId="0" fontId="29" fillId="23" borderId="0" applyNumberFormat="0" applyBorder="0" applyAlignment="0" applyProtection="0"/>
    <xf numFmtId="0" fontId="34" fillId="44" borderId="0" applyNumberFormat="0" applyBorder="0" applyAlignment="0" applyProtection="0"/>
    <xf numFmtId="0" fontId="29" fillId="27" borderId="0" applyNumberFormat="0" applyBorder="0" applyAlignment="0" applyProtection="0"/>
    <xf numFmtId="0" fontId="34" fillId="47" borderId="0" applyNumberFormat="0" applyBorder="0" applyAlignment="0" applyProtection="0"/>
    <xf numFmtId="0" fontId="29" fillId="31" borderId="0" applyNumberFormat="0" applyBorder="0" applyAlignment="0" applyProtection="0"/>
    <xf numFmtId="0" fontId="34" fillId="48" borderId="0" applyNumberFormat="0" applyBorder="0" applyAlignment="0" applyProtection="0"/>
    <xf numFmtId="0" fontId="29" fillId="35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2" borderId="0" applyNumberFormat="0" applyBorder="0" applyAlignment="0" applyProtection="0"/>
    <xf numFmtId="0" fontId="34" fillId="50" borderId="0" applyNumberFormat="0" applyBorder="0" applyAlignment="0" applyProtection="0"/>
    <xf numFmtId="0" fontId="29" fillId="16" borderId="0" applyNumberFormat="0" applyBorder="0" applyAlignment="0" applyProtection="0"/>
    <xf numFmtId="0" fontId="34" fillId="51" borderId="0" applyNumberFormat="0" applyBorder="0" applyAlignment="0" applyProtection="0"/>
    <xf numFmtId="0" fontId="29" fillId="20" borderId="0" applyNumberFormat="0" applyBorder="0" applyAlignment="0" applyProtection="0"/>
    <xf numFmtId="0" fontId="34" fillId="52" borderId="0" applyNumberFormat="0" applyBorder="0" applyAlignment="0" applyProtection="0"/>
    <xf numFmtId="0" fontId="29" fillId="24" borderId="0" applyNumberFormat="0" applyBorder="0" applyAlignment="0" applyProtection="0"/>
    <xf numFmtId="0" fontId="34" fillId="47" borderId="0" applyNumberFormat="0" applyBorder="0" applyAlignment="0" applyProtection="0"/>
    <xf numFmtId="0" fontId="29" fillId="28" borderId="0" applyNumberFormat="0" applyBorder="0" applyAlignment="0" applyProtection="0"/>
    <xf numFmtId="0" fontId="34" fillId="48" borderId="0" applyNumberFormat="0" applyBorder="0" applyAlignment="0" applyProtection="0"/>
    <xf numFmtId="0" fontId="29" fillId="32" borderId="0" applyNumberFormat="0" applyBorder="0" applyAlignment="0" applyProtection="0"/>
    <xf numFmtId="0" fontId="34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Border="0" applyProtection="0">
      <alignment horizontal="left" vertical="center" wrapText="1"/>
      <protection locked="0"/>
    </xf>
    <xf numFmtId="0" fontId="19" fillId="6" borderId="0" applyNumberFormat="0" applyBorder="0" applyAlignment="0" applyProtection="0"/>
    <xf numFmtId="0" fontId="36" fillId="37" borderId="0" applyNumberFormat="0" applyBorder="0" applyAlignment="0" applyProtection="0"/>
    <xf numFmtId="0" fontId="7" fillId="11" borderId="9" applyNumberFormat="0" applyFont="0" applyAlignment="0" applyProtection="0"/>
    <xf numFmtId="0" fontId="37" fillId="41" borderId="15" applyNumberFormat="0" applyAlignment="0" applyProtection="0"/>
    <xf numFmtId="0" fontId="38" fillId="38" borderId="0" applyNumberFormat="0" applyBorder="0" applyAlignment="0" applyProtection="0"/>
    <xf numFmtId="0" fontId="39" fillId="54" borderId="15" applyNumberFormat="0" applyAlignment="0" applyProtection="0"/>
    <xf numFmtId="0" fontId="39" fillId="54" borderId="15" applyNumberFormat="0" applyAlignment="0" applyProtection="0"/>
    <xf numFmtId="0" fontId="23" fillId="9" borderId="5" applyNumberFormat="0" applyAlignment="0" applyProtection="0"/>
    <xf numFmtId="0" fontId="40" fillId="54" borderId="15" applyNumberFormat="0" applyAlignment="0" applyProtection="0"/>
    <xf numFmtId="0" fontId="41" fillId="55" borderId="16" applyNumberFormat="0" applyAlignment="0" applyProtection="0"/>
    <xf numFmtId="0" fontId="42" fillId="0" borderId="17" applyNumberFormat="0" applyFill="0" applyAlignment="0" applyProtection="0"/>
    <xf numFmtId="0" fontId="43" fillId="56" borderId="18" applyBorder="0" applyAlignment="0">
      <alignment horizontal="left" vertical="center" wrapText="1" indent="4"/>
    </xf>
    <xf numFmtId="0" fontId="25" fillId="10" borderId="8" applyNumberFormat="0" applyAlignment="0" applyProtection="0"/>
    <xf numFmtId="0" fontId="44" fillId="55" borderId="16" applyNumberFormat="0" applyAlignment="0" applyProtection="0"/>
    <xf numFmtId="3" fontId="45" fillId="57" borderId="12" applyFont="0" applyFill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right" vertical="center"/>
      <protection locked="0"/>
    </xf>
    <xf numFmtId="0" fontId="26" fillId="58" borderId="0">
      <alignment vertical="center"/>
    </xf>
    <xf numFmtId="0" fontId="41" fillId="55" borderId="16" applyNumberFormat="0" applyAlignment="0" applyProtection="0"/>
    <xf numFmtId="0" fontId="49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7" fillId="41" borderId="15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52" fillId="38" borderId="0" applyNumberFormat="0" applyBorder="0" applyAlignment="0" applyProtection="0"/>
    <xf numFmtId="0" fontId="6" fillId="59" borderId="12" applyNumberFormat="0" applyFont="0" applyBorder="0" applyProtection="0">
      <alignment horizontal="center" vertical="center"/>
    </xf>
    <xf numFmtId="0" fontId="6" fillId="59" borderId="12" applyNumberFormat="0" applyFont="0" applyBorder="0">
      <alignment horizontal="center" vertical="center"/>
    </xf>
    <xf numFmtId="0" fontId="15" fillId="0" borderId="2" applyNumberFormat="0" applyFill="0" applyAlignment="0" applyProtection="0"/>
    <xf numFmtId="0" fontId="53" fillId="0" borderId="19" applyNumberFormat="0" applyFill="0" applyAlignment="0" applyProtection="0"/>
    <xf numFmtId="0" fontId="54" fillId="57" borderId="22" applyNumberFormat="0" applyFill="0" applyBorder="0" applyAlignment="0" applyProtection="0">
      <alignment horizontal="left"/>
    </xf>
    <xf numFmtId="0" fontId="16" fillId="0" borderId="3" applyNumberFormat="0" applyFill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5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57" borderId="13" applyFont="0" applyBorder="0">
      <alignment horizontal="center" wrapText="1"/>
    </xf>
    <xf numFmtId="3" fontId="6" fillId="60" borderId="12" applyFont="0" applyProtection="0">
      <alignment horizontal="right" vertical="center"/>
    </xf>
    <xf numFmtId="10" fontId="6" fillId="60" borderId="12" applyFont="0" applyProtection="0">
      <alignment horizontal="right" vertical="center"/>
    </xf>
    <xf numFmtId="9" fontId="6" fillId="60" borderId="12" applyFont="0" applyProtection="0">
      <alignment horizontal="right" vertical="center"/>
    </xf>
    <xf numFmtId="0" fontId="6" fillId="60" borderId="13" applyNumberFormat="0" applyFont="0" applyBorder="0" applyProtection="0">
      <alignment horizontal="left"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37" borderId="0" applyNumberFormat="0" applyBorder="0" applyAlignment="0" applyProtection="0"/>
    <xf numFmtId="0" fontId="63" fillId="41" borderId="15" applyNumberFormat="0" applyAlignment="0" applyProtection="0"/>
    <xf numFmtId="0" fontId="63" fillId="41" borderId="15" applyNumberFormat="0" applyAlignment="0" applyProtection="0"/>
    <xf numFmtId="0" fontId="21" fillId="8" borderId="5" applyNumberFormat="0" applyAlignment="0" applyProtection="0"/>
    <xf numFmtId="166" fontId="6" fillId="61" borderId="12" applyFont="0">
      <alignment vertical="center"/>
      <protection locked="0"/>
    </xf>
    <xf numFmtId="3" fontId="6" fillId="61" borderId="12" applyFont="0">
      <alignment horizontal="right" vertical="center"/>
      <protection locked="0"/>
    </xf>
    <xf numFmtId="167" fontId="6" fillId="61" borderId="12" applyFont="0">
      <alignment horizontal="right" vertical="center"/>
      <protection locked="0"/>
    </xf>
    <xf numFmtId="168" fontId="6" fillId="62" borderId="12" applyFont="0">
      <alignment vertical="center"/>
      <protection locked="0"/>
    </xf>
    <xf numFmtId="10" fontId="6" fillId="61" borderId="12" applyFont="0">
      <alignment horizontal="right" vertical="center"/>
      <protection locked="0"/>
    </xf>
    <xf numFmtId="9" fontId="6" fillId="61" borderId="14" applyFont="0">
      <alignment horizontal="right" vertical="center"/>
      <protection locked="0"/>
    </xf>
    <xf numFmtId="169" fontId="6" fillId="61" borderId="12" applyFont="0">
      <alignment horizontal="right" vertical="center"/>
      <protection locked="0"/>
    </xf>
    <xf numFmtId="170" fontId="6" fillId="61" borderId="14" applyFont="0">
      <alignment horizontal="right" vertical="center"/>
      <protection locked="0"/>
    </xf>
    <xf numFmtId="0" fontId="6" fillId="61" borderId="12" applyFont="0">
      <alignment horizontal="center" vertical="center" wrapText="1"/>
      <protection locked="0"/>
    </xf>
    <xf numFmtId="49" fontId="6" fillId="61" borderId="12" applyFont="0">
      <alignment vertical="center"/>
      <protection locked="0"/>
    </xf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8" fillId="38" borderId="0" applyNumberFormat="0" applyBorder="0" applyAlignment="0" applyProtection="0"/>
    <xf numFmtId="0" fontId="64" fillId="54" borderId="24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5" fillId="10" borderId="8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4" fillId="0" borderId="7" applyNumberFormat="0" applyFill="0" applyAlignment="0" applyProtection="0"/>
    <xf numFmtId="0" fontId="65" fillId="0" borderId="17" applyNumberFormat="0" applyFill="0" applyAlignment="0" applyProtection="0"/>
    <xf numFmtId="0" fontId="66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0" fillId="7" borderId="0" applyNumberFormat="0" applyBorder="0" applyAlignment="0" applyProtection="0"/>
    <xf numFmtId="0" fontId="68" fillId="65" borderId="11" applyFont="0" applyBorder="0" applyAlignment="0">
      <alignment horizontal="left" vertical="center" wrapText="1"/>
    </xf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" fillId="0" borderId="0"/>
    <xf numFmtId="0" fontId="69" fillId="0" borderId="0"/>
    <xf numFmtId="0" fontId="7" fillId="0" borderId="0"/>
    <xf numFmtId="0" fontId="69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6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7" fillId="0" borderId="0"/>
    <xf numFmtId="0" fontId="6" fillId="0" borderId="0"/>
    <xf numFmtId="0" fontId="69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2" fillId="0" borderId="0"/>
    <xf numFmtId="0" fontId="6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7" fillId="11" borderId="9" applyNumberFormat="0" applyFont="0" applyAlignment="0" applyProtection="0"/>
    <xf numFmtId="0" fontId="32" fillId="11" borderId="9" applyNumberFormat="0" applyFont="0" applyAlignment="0" applyProtection="0"/>
    <xf numFmtId="0" fontId="6" fillId="63" borderId="23" applyNumberFormat="0" applyFont="0" applyAlignment="0" applyProtection="0"/>
    <xf numFmtId="0" fontId="32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6" fillId="63" borderId="23" applyNumberFormat="0" applyFont="0" applyAlignment="0" applyProtection="0"/>
    <xf numFmtId="3" fontId="6" fillId="66" borderId="12" applyFont="0">
      <alignment horizontal="right" vertical="center"/>
      <protection locked="0"/>
    </xf>
    <xf numFmtId="167" fontId="6" fillId="66" borderId="12" applyFont="0">
      <alignment horizontal="right" vertical="center"/>
      <protection locked="0"/>
    </xf>
    <xf numFmtId="10" fontId="6" fillId="66" borderId="12" applyFont="0">
      <alignment horizontal="right" vertical="center"/>
      <protection locked="0"/>
    </xf>
    <xf numFmtId="9" fontId="6" fillId="66" borderId="12" applyFont="0">
      <alignment horizontal="right" vertical="center"/>
      <protection locked="0"/>
    </xf>
    <xf numFmtId="169" fontId="6" fillId="66" borderId="12" applyFont="0">
      <alignment horizontal="right" vertical="center"/>
      <protection locked="0"/>
    </xf>
    <xf numFmtId="170" fontId="6" fillId="66" borderId="14" applyFont="0">
      <alignment horizontal="right" vertical="center"/>
      <protection locked="0"/>
    </xf>
    <xf numFmtId="0" fontId="6" fillId="66" borderId="12" applyFont="0">
      <alignment horizontal="center" vertical="center" wrapText="1"/>
      <protection locked="0"/>
    </xf>
    <xf numFmtId="0" fontId="6" fillId="66" borderId="12" applyNumberFormat="0" applyFont="0">
      <alignment horizontal="center" vertical="center" wrapText="1"/>
      <protection locked="0"/>
    </xf>
    <xf numFmtId="0" fontId="74" fillId="54" borderId="24" applyNumberFormat="0" applyAlignment="0" applyProtection="0"/>
    <xf numFmtId="0" fontId="74" fillId="54" borderId="24" applyNumberFormat="0" applyAlignment="0" applyProtection="0"/>
    <xf numFmtId="0" fontId="22" fillId="9" borderId="6" applyNumberForma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6" fillId="67" borderId="12" applyNumberFormat="0" applyFont="0" applyAlignment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3" fontId="6" fillId="68" borderId="12" applyFont="0">
      <alignment horizontal="right" vertical="center"/>
      <protection locked="0"/>
    </xf>
    <xf numFmtId="0" fontId="62" fillId="37" borderId="0" applyNumberFormat="0" applyBorder="0" applyAlignment="0" applyProtection="0"/>
    <xf numFmtId="0" fontId="64" fillId="54" borderId="24" applyNumberFormat="0" applyAlignment="0" applyProtection="0"/>
    <xf numFmtId="0" fontId="24" fillId="0" borderId="7" applyNumberFormat="0" applyFill="0" applyAlignment="0" applyProtection="0"/>
    <xf numFmtId="0" fontId="7" fillId="69" borderId="12"/>
    <xf numFmtId="40" fontId="7" fillId="69" borderId="12"/>
    <xf numFmtId="40" fontId="32" fillId="69" borderId="12"/>
    <xf numFmtId="0" fontId="7" fillId="70" borderId="12"/>
    <xf numFmtId="40" fontId="7" fillId="70" borderId="12"/>
    <xf numFmtId="40" fontId="32" fillId="70" borderId="12"/>
    <xf numFmtId="49" fontId="75" fillId="71" borderId="25">
      <alignment horizontal="center" wrapText="1"/>
    </xf>
    <xf numFmtId="49" fontId="76" fillId="71" borderId="25">
      <alignment horizontal="center" wrapText="1"/>
    </xf>
    <xf numFmtId="176" fontId="7" fillId="72" borderId="26">
      <alignment horizontal="left"/>
    </xf>
    <xf numFmtId="176" fontId="7" fillId="73" borderId="26">
      <alignment horizontal="left"/>
    </xf>
    <xf numFmtId="49" fontId="77" fillId="0" borderId="0"/>
    <xf numFmtId="176" fontId="28" fillId="74" borderId="26">
      <alignment horizontal="left" vertical="center"/>
    </xf>
    <xf numFmtId="0" fontId="7" fillId="75" borderId="12"/>
    <xf numFmtId="0" fontId="7" fillId="75" borderId="12"/>
    <xf numFmtId="0" fontId="32" fillId="75" borderId="12"/>
    <xf numFmtId="0" fontId="7" fillId="76" borderId="26">
      <alignment horizontal="center" textRotation="90"/>
    </xf>
    <xf numFmtId="0" fontId="7" fillId="77" borderId="26">
      <alignment horizontal="center" textRotation="90"/>
    </xf>
    <xf numFmtId="0" fontId="7" fillId="78" borderId="26">
      <alignment horizontal="center" textRotation="90"/>
    </xf>
    <xf numFmtId="0" fontId="7" fillId="69" borderId="12"/>
    <xf numFmtId="0" fontId="7" fillId="69" borderId="12"/>
    <xf numFmtId="0" fontId="32" fillId="69" borderId="12"/>
    <xf numFmtId="0" fontId="7" fillId="79" borderId="12"/>
    <xf numFmtId="40" fontId="7" fillId="69" borderId="12"/>
    <xf numFmtId="40" fontId="32" fillId="69" borderId="12"/>
    <xf numFmtId="0" fontId="7" fillId="69" borderId="12"/>
    <xf numFmtId="40" fontId="7" fillId="69" borderId="12"/>
    <xf numFmtId="40" fontId="32" fillId="69" borderId="12"/>
    <xf numFmtId="176" fontId="7" fillId="70" borderId="12"/>
    <xf numFmtId="40" fontId="7" fillId="70" borderId="12"/>
    <xf numFmtId="40" fontId="32" fillId="70" borderId="12"/>
    <xf numFmtId="49" fontId="75" fillId="71" borderId="25">
      <alignment vertical="center"/>
    </xf>
    <xf numFmtId="49" fontId="76" fillId="71" borderId="25">
      <alignment vertical="center"/>
    </xf>
    <xf numFmtId="0" fontId="7" fillId="73" borderId="26">
      <alignment horizontal="center"/>
    </xf>
    <xf numFmtId="49" fontId="6" fillId="0" borderId="0">
      <alignment horizontal="right"/>
    </xf>
    <xf numFmtId="176" fontId="28" fillId="80" borderId="26">
      <alignment horizontal="left"/>
    </xf>
    <xf numFmtId="0" fontId="7" fillId="81" borderId="12"/>
    <xf numFmtId="40" fontId="7" fillId="81" borderId="12"/>
    <xf numFmtId="40" fontId="32" fillId="81" borderId="12"/>
    <xf numFmtId="176" fontId="7" fillId="80" borderId="26">
      <alignment horizontal="right" indent="2"/>
    </xf>
    <xf numFmtId="0" fontId="7" fillId="73" borderId="26">
      <alignment horizontal="center"/>
    </xf>
    <xf numFmtId="0" fontId="7" fillId="82" borderId="12"/>
    <xf numFmtId="40" fontId="7" fillId="82" borderId="12"/>
    <xf numFmtId="40" fontId="32" fillId="82" borderId="12"/>
    <xf numFmtId="0" fontId="78" fillId="64" borderId="0" applyNumberFormat="0" applyBorder="0" applyAlignment="0" applyProtection="0"/>
    <xf numFmtId="177" fontId="6" fillId="57" borderId="12" applyFont="0">
      <alignment horizontal="center" vertical="center"/>
    </xf>
    <xf numFmtId="3" fontId="6" fillId="57" borderId="12" applyFont="0">
      <alignment horizontal="right" vertical="center"/>
    </xf>
    <xf numFmtId="178" fontId="6" fillId="57" borderId="12" applyFont="0">
      <alignment horizontal="right" vertical="center"/>
    </xf>
    <xf numFmtId="167" fontId="6" fillId="57" borderId="12" applyFont="0">
      <alignment horizontal="right" vertical="center"/>
    </xf>
    <xf numFmtId="10" fontId="6" fillId="57" borderId="12" applyFont="0">
      <alignment horizontal="right" vertical="center"/>
    </xf>
    <xf numFmtId="9" fontId="6" fillId="57" borderId="12" applyFont="0">
      <alignment horizontal="right" vertical="center"/>
    </xf>
    <xf numFmtId="179" fontId="6" fillId="57" borderId="12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72" fillId="0" borderId="0"/>
    <xf numFmtId="0" fontId="6" fillId="0" borderId="0"/>
    <xf numFmtId="166" fontId="6" fillId="83" borderId="12" applyFont="0">
      <alignment vertical="center"/>
    </xf>
    <xf numFmtId="1" fontId="6" fillId="83" borderId="12" applyFont="0">
      <alignment horizontal="right" vertical="center"/>
    </xf>
    <xf numFmtId="168" fontId="6" fillId="83" borderId="12" applyFont="0">
      <alignment vertical="center"/>
    </xf>
    <xf numFmtId="9" fontId="6" fillId="83" borderId="12" applyFont="0">
      <alignment horizontal="right" vertical="center"/>
    </xf>
    <xf numFmtId="169" fontId="6" fillId="83" borderId="12" applyFont="0">
      <alignment horizontal="right" vertical="center"/>
    </xf>
    <xf numFmtId="10" fontId="6" fillId="83" borderId="12" applyFont="0">
      <alignment horizontal="right" vertical="center"/>
    </xf>
    <xf numFmtId="0" fontId="6" fillId="83" borderId="12" applyFont="0">
      <alignment horizontal="center" vertical="center" wrapText="1"/>
    </xf>
    <xf numFmtId="49" fontId="6" fillId="83" borderId="12" applyFont="0">
      <alignment vertical="center"/>
    </xf>
    <xf numFmtId="168" fontId="6" fillId="84" borderId="12" applyFont="0">
      <alignment vertical="center"/>
    </xf>
    <xf numFmtId="9" fontId="6" fillId="84" borderId="12" applyFont="0">
      <alignment horizontal="right" vertical="center"/>
    </xf>
    <xf numFmtId="166" fontId="6" fillId="85" borderId="12">
      <alignment vertical="center"/>
    </xf>
    <xf numFmtId="168" fontId="6" fillId="86" borderId="12" applyFont="0">
      <alignment horizontal="right" vertical="center"/>
    </xf>
    <xf numFmtId="1" fontId="6" fillId="86" borderId="12" applyFont="0">
      <alignment horizontal="right" vertical="center"/>
    </xf>
    <xf numFmtId="168" fontId="6" fillId="86" borderId="12" applyFont="0">
      <alignment vertical="center"/>
    </xf>
    <xf numFmtId="167" fontId="6" fillId="86" borderId="12" applyFont="0">
      <alignment vertical="center"/>
    </xf>
    <xf numFmtId="10" fontId="6" fillId="86" borderId="12" applyFont="0">
      <alignment horizontal="right" vertical="center"/>
    </xf>
    <xf numFmtId="9" fontId="6" fillId="86" borderId="12" applyFont="0">
      <alignment horizontal="right" vertical="center"/>
    </xf>
    <xf numFmtId="169" fontId="6" fillId="86" borderId="12" applyFont="0">
      <alignment horizontal="right" vertical="center"/>
    </xf>
    <xf numFmtId="10" fontId="6" fillId="86" borderId="18" applyFont="0">
      <alignment horizontal="right" vertical="center"/>
    </xf>
    <xf numFmtId="0" fontId="6" fillId="86" borderId="12" applyFont="0">
      <alignment horizontal="center" vertical="center" wrapText="1"/>
    </xf>
    <xf numFmtId="49" fontId="6" fillId="86" borderId="12" applyFont="0">
      <alignment vertical="center"/>
    </xf>
    <xf numFmtId="0" fontId="40" fillId="54" borderId="15" applyNumberFormat="0" applyAlignment="0" applyProtection="0"/>
    <xf numFmtId="0" fontId="35" fillId="0" borderId="0" applyNumberFormat="0" applyFont="0" applyFill="0" applyBorder="0" applyAlignment="0" applyProtection="0">
      <alignment horizontal="left" vertical="top" wrapText="1"/>
      <protection locked="0"/>
    </xf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19" applyAlignment="0">
      <alignment horizontal="left" vertical="top" wrapText="1"/>
      <protection locked="0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79" fillId="0" borderId="27" applyNumberFormat="0" applyFill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19" fillId="6" borderId="0" applyNumberFormat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0" fillId="0" borderId="27" applyNumberFormat="0" applyFill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181" fontId="81" fillId="0" borderId="0" applyFill="0" applyBorder="0">
      <alignment horizontal="right" vertical="top"/>
    </xf>
    <xf numFmtId="0" fontId="82" fillId="0" borderId="0">
      <alignment horizontal="center" wrapText="1"/>
    </xf>
    <xf numFmtId="164" fontId="81" fillId="0" borderId="0" applyFill="0" applyBorder="0" applyAlignment="0" applyProtection="0">
      <alignment horizontal="right" vertical="top"/>
    </xf>
    <xf numFmtId="182" fontId="83" fillId="0" borderId="0"/>
    <xf numFmtId="0" fontId="81" fillId="0" borderId="0" applyFill="0" applyBorder="0">
      <alignment horizontal="left" vertical="top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5" applyNumberFormat="0" applyAlignment="0" applyProtection="0"/>
    <xf numFmtId="0" fontId="22" fillId="9" borderId="6" applyNumberFormat="0" applyAlignment="0" applyProtection="0"/>
    <xf numFmtId="0" fontId="23" fillId="9" borderId="5" applyNumberFormat="0" applyAlignment="0" applyProtection="0"/>
    <xf numFmtId="0" fontId="24" fillId="0" borderId="7" applyNumberFormat="0" applyFill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7" fillId="11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9" fillId="35" borderId="0" applyNumberFormat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7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</cellStyleXfs>
  <cellXfs count="485">
    <xf numFmtId="0" fontId="0" fillId="0" borderId="0" xfId="0"/>
    <xf numFmtId="0" fontId="4" fillId="2" borderId="0" xfId="1" applyFont="1" applyFill="1" applyAlignment="1">
      <alignment horizontal="right"/>
    </xf>
    <xf numFmtId="0" fontId="4" fillId="3" borderId="0" xfId="1" applyFont="1" applyFill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4" applyFont="1" applyFill="1"/>
    <xf numFmtId="0" fontId="9" fillId="3" borderId="0" xfId="4" applyFont="1" applyFill="1" applyAlignment="1">
      <alignment horizontal="right"/>
    </xf>
    <xf numFmtId="0" fontId="9" fillId="3" borderId="0" xfId="4" applyFont="1" applyFill="1"/>
    <xf numFmtId="0" fontId="2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4" borderId="0" xfId="1" applyFont="1" applyFill="1"/>
    <xf numFmtId="0" fontId="3" fillId="4" borderId="0" xfId="1" applyFont="1" applyFill="1" applyAlignment="1">
      <alignment horizontal="right"/>
    </xf>
    <xf numFmtId="0" fontId="84" fillId="0" borderId="0" xfId="0" applyFont="1"/>
    <xf numFmtId="0" fontId="28" fillId="0" borderId="12" xfId="0" applyFont="1" applyBorder="1"/>
    <xf numFmtId="0" fontId="28" fillId="87" borderId="12" xfId="0" applyFont="1" applyFill="1" applyBorder="1"/>
    <xf numFmtId="184" fontId="0" fillId="0" borderId="12" xfId="15135" applyNumberFormat="1" applyFont="1" applyBorder="1"/>
    <xf numFmtId="0" fontId="0" fillId="0" borderId="12" xfId="0" applyFont="1" applyBorder="1"/>
    <xf numFmtId="0" fontId="85" fillId="0" borderId="0" xfId="24" applyFont="1"/>
    <xf numFmtId="0" fontId="86" fillId="0" borderId="26" xfId="12" applyFont="1" applyFill="1" applyBorder="1" applyAlignment="1">
      <alignment horizontal="center" vertical="top" wrapText="1"/>
    </xf>
    <xf numFmtId="0" fontId="86" fillId="0" borderId="39" xfId="12" applyFont="1" applyFill="1" applyBorder="1" applyAlignment="1">
      <alignment horizontal="center" vertical="top" wrapText="1"/>
    </xf>
    <xf numFmtId="0" fontId="86" fillId="89" borderId="40" xfId="12" applyFont="1" applyFill="1" applyBorder="1" applyAlignment="1">
      <alignment vertical="top" wrapText="1"/>
    </xf>
    <xf numFmtId="0" fontId="86" fillId="89" borderId="41" xfId="12" applyFont="1" applyFill="1" applyBorder="1" applyAlignment="1">
      <alignment vertical="top" wrapText="1"/>
    </xf>
    <xf numFmtId="0" fontId="86" fillId="89" borderId="42" xfId="12" applyFont="1" applyFill="1" applyBorder="1" applyAlignment="1">
      <alignment vertical="top" wrapText="1"/>
    </xf>
    <xf numFmtId="3" fontId="86" fillId="89" borderId="41" xfId="12" applyNumberFormat="1" applyFont="1" applyFill="1" applyBorder="1" applyAlignment="1">
      <alignment vertical="top" wrapText="1"/>
    </xf>
    <xf numFmtId="3" fontId="86" fillId="89" borderId="42" xfId="12" applyNumberFormat="1" applyFont="1" applyFill="1" applyBorder="1" applyAlignment="1">
      <alignment vertical="top" wrapText="1"/>
    </xf>
    <xf numFmtId="0" fontId="84" fillId="0" borderId="0" xfId="12" applyFont="1" applyAlignment="1"/>
    <xf numFmtId="0" fontId="88" fillId="0" borderId="0" xfId="15131" applyFont="1" applyFill="1" applyBorder="1" applyAlignment="1">
      <alignment vertical="center"/>
    </xf>
    <xf numFmtId="0" fontId="88" fillId="0" borderId="32" xfId="15131" applyFont="1" applyFill="1" applyBorder="1" applyAlignment="1">
      <alignment vertical="center"/>
    </xf>
    <xf numFmtId="0" fontId="86" fillId="0" borderId="62" xfId="15131" applyFont="1" applyFill="1" applyBorder="1" applyAlignment="1">
      <alignment horizontal="right" vertical="center"/>
    </xf>
    <xf numFmtId="0" fontId="86" fillId="0" borderId="63" xfId="15131" applyFont="1" applyFill="1" applyBorder="1" applyAlignment="1">
      <alignment horizontal="right" vertical="center"/>
    </xf>
    <xf numFmtId="0" fontId="86" fillId="91" borderId="64" xfId="15131" applyFont="1" applyFill="1" applyBorder="1" applyAlignment="1">
      <alignment vertical="center"/>
    </xf>
    <xf numFmtId="0" fontId="86" fillId="91" borderId="37" xfId="15131" applyFont="1" applyFill="1" applyBorder="1" applyAlignment="1">
      <alignment vertical="center"/>
    </xf>
    <xf numFmtId="0" fontId="86" fillId="91" borderId="65" xfId="15131" applyFont="1" applyFill="1" applyBorder="1" applyAlignment="1">
      <alignment vertical="center"/>
    </xf>
    <xf numFmtId="1" fontId="89" fillId="0" borderId="66" xfId="15131" applyNumberFormat="1" applyFont="1" applyFill="1" applyBorder="1" applyAlignment="1">
      <alignment horizontal="left" vertical="center"/>
    </xf>
    <xf numFmtId="0" fontId="87" fillId="0" borderId="26" xfId="15131" applyFont="1" applyFill="1" applyBorder="1" applyAlignment="1">
      <alignment vertical="center"/>
    </xf>
    <xf numFmtId="0" fontId="88" fillId="0" borderId="26" xfId="15131" applyFont="1" applyFill="1" applyBorder="1" applyAlignment="1">
      <alignment vertical="center"/>
    </xf>
    <xf numFmtId="1" fontId="90" fillId="0" borderId="66" xfId="15131" applyNumberFormat="1" applyFont="1" applyFill="1" applyBorder="1" applyAlignment="1">
      <alignment horizontal="left" vertical="center"/>
    </xf>
    <xf numFmtId="0" fontId="86" fillId="0" borderId="26" xfId="15131" applyFont="1" applyFill="1" applyBorder="1" applyAlignment="1">
      <alignment horizontal="left" vertical="center"/>
    </xf>
    <xf numFmtId="0" fontId="86" fillId="91" borderId="40" xfId="15131" applyFont="1" applyFill="1" applyBorder="1" applyAlignment="1">
      <alignment vertical="center"/>
    </xf>
    <xf numFmtId="0" fontId="86" fillId="91" borderId="41" xfId="15131" applyFont="1" applyFill="1" applyBorder="1" applyAlignment="1">
      <alignment vertical="center"/>
    </xf>
    <xf numFmtId="0" fontId="86" fillId="91" borderId="42" xfId="15131" applyFont="1" applyFill="1" applyBorder="1" applyAlignment="1">
      <alignment vertical="center"/>
    </xf>
    <xf numFmtId="1" fontId="89" fillId="0" borderId="67" xfId="15131" applyNumberFormat="1" applyFont="1" applyFill="1" applyBorder="1" applyAlignment="1">
      <alignment horizontal="left" vertical="center"/>
    </xf>
    <xf numFmtId="0" fontId="88" fillId="0" borderId="68" xfId="15131" applyFont="1" applyFill="1" applyBorder="1" applyAlignment="1">
      <alignment vertical="center"/>
    </xf>
    <xf numFmtId="1" fontId="90" fillId="0" borderId="69" xfId="15131" applyNumberFormat="1" applyFont="1" applyFill="1" applyBorder="1" applyAlignment="1">
      <alignment horizontal="left" vertical="center"/>
    </xf>
    <xf numFmtId="0" fontId="86" fillId="0" borderId="70" xfId="15131" applyFont="1" applyFill="1" applyBorder="1" applyAlignment="1">
      <alignment horizontal="left" vertical="center"/>
    </xf>
    <xf numFmtId="0" fontId="28" fillId="0" borderId="1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13" xfId="0" applyFont="1" applyBorder="1"/>
    <xf numFmtId="0" fontId="91" fillId="0" borderId="0" xfId="2" applyFont="1"/>
    <xf numFmtId="0" fontId="92" fillId="0" borderId="12" xfId="2" applyFont="1" applyBorder="1" applyAlignment="1">
      <alignment wrapText="1"/>
    </xf>
    <xf numFmtId="0" fontId="92" fillId="0" borderId="12" xfId="2" applyFont="1" applyBorder="1" applyAlignment="1">
      <alignment horizontal="left" wrapText="1"/>
    </xf>
    <xf numFmtId="0" fontId="92" fillId="0" borderId="12" xfId="2" applyFont="1" applyBorder="1" applyAlignment="1">
      <alignment horizontal="right" wrapText="1"/>
    </xf>
    <xf numFmtId="0" fontId="93" fillId="0" borderId="31" xfId="2" applyFont="1" applyBorder="1"/>
    <xf numFmtId="0" fontId="94" fillId="0" borderId="33" xfId="2" applyFont="1" applyBorder="1"/>
    <xf numFmtId="0" fontId="92" fillId="0" borderId="33" xfId="2" applyFont="1" applyBorder="1"/>
    <xf numFmtId="0" fontId="28" fillId="0" borderId="11" xfId="0" applyFont="1" applyBorder="1"/>
    <xf numFmtId="0" fontId="28" fillId="0" borderId="11" xfId="0" applyFont="1" applyBorder="1" applyAlignment="1">
      <alignment horizontal="right"/>
    </xf>
    <xf numFmtId="0" fontId="92" fillId="0" borderId="12" xfId="2" applyFont="1" applyBorder="1"/>
    <xf numFmtId="0" fontId="92" fillId="0" borderId="0" xfId="2" applyFont="1"/>
    <xf numFmtId="0" fontId="92" fillId="0" borderId="14" xfId="2" applyFont="1" applyBorder="1" applyAlignment="1">
      <alignment horizontal="right"/>
    </xf>
    <xf numFmtId="0" fontId="92" fillId="0" borderId="34" xfId="2" applyFont="1" applyBorder="1"/>
    <xf numFmtId="14" fontId="92" fillId="0" borderId="33" xfId="2" applyNumberFormat="1" applyFont="1" applyBorder="1"/>
    <xf numFmtId="10" fontId="0" fillId="0" borderId="14" xfId="5" applyNumberFormat="1" applyFont="1" applyBorder="1"/>
    <xf numFmtId="10" fontId="0" fillId="0" borderId="31" xfId="5" applyNumberFormat="1" applyFont="1" applyBorder="1"/>
    <xf numFmtId="10" fontId="0" fillId="0" borderId="33" xfId="5" applyNumberFormat="1" applyFont="1" applyBorder="1"/>
    <xf numFmtId="0" fontId="95" fillId="0" borderId="0" xfId="0" applyFont="1"/>
    <xf numFmtId="0" fontId="84" fillId="0" borderId="0" xfId="24" applyFont="1"/>
    <xf numFmtId="0" fontId="97" fillId="0" borderId="0" xfId="24" applyFont="1" applyFill="1"/>
    <xf numFmtId="3" fontId="99" fillId="3" borderId="0" xfId="24" applyNumberFormat="1" applyFont="1" applyFill="1" applyBorder="1" applyAlignment="1">
      <alignment horizontal="left"/>
    </xf>
    <xf numFmtId="3" fontId="99" fillId="87" borderId="0" xfId="24" applyNumberFormat="1" applyFont="1" applyFill="1" applyBorder="1" applyAlignment="1">
      <alignment horizontal="left"/>
    </xf>
    <xf numFmtId="0" fontId="99" fillId="0" borderId="11" xfId="24" applyFont="1" applyBorder="1"/>
    <xf numFmtId="3" fontId="99" fillId="3" borderId="11" xfId="24" applyNumberFormat="1" applyFont="1" applyFill="1" applyBorder="1"/>
    <xf numFmtId="3" fontId="99" fillId="87" borderId="11" xfId="24" applyNumberFormat="1" applyFont="1" applyFill="1" applyBorder="1"/>
    <xf numFmtId="0" fontId="87" fillId="0" borderId="0" xfId="24" applyFont="1"/>
    <xf numFmtId="0" fontId="100" fillId="0" borderId="11" xfId="24" applyFont="1" applyBorder="1"/>
    <xf numFmtId="3" fontId="87" fillId="0" borderId="0" xfId="24" applyNumberFormat="1" applyFont="1"/>
    <xf numFmtId="186" fontId="87" fillId="0" borderId="0" xfId="15137" applyNumberFormat="1" applyFont="1"/>
    <xf numFmtId="0" fontId="87" fillId="0" borderId="11" xfId="24" applyFont="1" applyBorder="1"/>
    <xf numFmtId="3" fontId="99" fillId="87" borderId="11" xfId="24" applyNumberFormat="1" applyFont="1" applyFill="1" applyBorder="1" applyAlignment="1">
      <alignment horizontal="right"/>
    </xf>
    <xf numFmtId="0" fontId="87" fillId="0" borderId="29" xfId="24" applyFont="1" applyBorder="1"/>
    <xf numFmtId="3" fontId="87" fillId="87" borderId="29" xfId="24" applyNumberFormat="1" applyFont="1" applyFill="1" applyBorder="1"/>
    <xf numFmtId="0" fontId="87" fillId="0" borderId="0" xfId="24" applyFont="1" applyBorder="1"/>
    <xf numFmtId="49" fontId="87" fillId="0" borderId="0" xfId="24" applyNumberFormat="1" applyFont="1"/>
    <xf numFmtId="3" fontId="87" fillId="87" borderId="0" xfId="24" applyNumberFormat="1" applyFont="1" applyFill="1" applyBorder="1"/>
    <xf numFmtId="3" fontId="87" fillId="87" borderId="35" xfId="24" applyNumberFormat="1" applyFont="1" applyFill="1" applyBorder="1"/>
    <xf numFmtId="3" fontId="87" fillId="87" borderId="0" xfId="24" applyNumberFormat="1" applyFont="1" applyFill="1"/>
    <xf numFmtId="0" fontId="87" fillId="0" borderId="35" xfId="24" applyFont="1" applyBorder="1"/>
    <xf numFmtId="3" fontId="99" fillId="0" borderId="35" xfId="24" applyNumberFormat="1" applyFont="1" applyBorder="1"/>
    <xf numFmtId="3" fontId="99" fillId="87" borderId="35" xfId="24" applyNumberFormat="1" applyFont="1" applyFill="1" applyBorder="1"/>
    <xf numFmtId="3" fontId="87" fillId="0" borderId="29" xfId="24" applyNumberFormat="1" applyFont="1" applyBorder="1"/>
    <xf numFmtId="3" fontId="87" fillId="0" borderId="0" xfId="24" applyNumberFormat="1" applyFont="1" applyBorder="1"/>
    <xf numFmtId="3" fontId="87" fillId="0" borderId="35" xfId="24" applyNumberFormat="1" applyFont="1" applyBorder="1"/>
    <xf numFmtId="3" fontId="99" fillId="0" borderId="11" xfId="24" applyNumberFormat="1" applyFont="1" applyBorder="1"/>
    <xf numFmtId="0" fontId="99" fillId="0" borderId="35" xfId="24" applyFont="1" applyBorder="1"/>
    <xf numFmtId="3" fontId="87" fillId="0" borderId="11" xfId="24" applyNumberFormat="1" applyFont="1" applyBorder="1"/>
    <xf numFmtId="3" fontId="87" fillId="87" borderId="11" xfId="24" applyNumberFormat="1" applyFont="1" applyFill="1" applyBorder="1"/>
    <xf numFmtId="0" fontId="96" fillId="0" borderId="11" xfId="24" applyFont="1" applyFill="1" applyBorder="1"/>
    <xf numFmtId="0" fontId="99" fillId="0" borderId="0" xfId="24" applyFont="1"/>
    <xf numFmtId="3" fontId="99" fillId="0" borderId="0" xfId="24" applyNumberFormat="1" applyFont="1"/>
    <xf numFmtId="3" fontId="99" fillId="87" borderId="0" xfId="24" applyNumberFormat="1" applyFont="1" applyFill="1"/>
    <xf numFmtId="185" fontId="87" fillId="0" borderId="0" xfId="24" applyNumberFormat="1" applyFont="1"/>
    <xf numFmtId="187" fontId="99" fillId="87" borderId="11" xfId="15138" applyNumberFormat="1" applyFont="1" applyFill="1" applyBorder="1"/>
    <xf numFmtId="187" fontId="87" fillId="87" borderId="0" xfId="15138" applyNumberFormat="1" applyFont="1" applyFill="1"/>
    <xf numFmtId="10" fontId="0" fillId="0" borderId="12" xfId="15135" applyNumberFormat="1" applyFont="1" applyBorder="1" applyProtection="1">
      <protection locked="0"/>
    </xf>
    <xf numFmtId="10" fontId="0" fillId="0" borderId="12" xfId="15135" applyNumberFormat="1" applyFont="1" applyBorder="1"/>
    <xf numFmtId="14" fontId="99" fillId="0" borderId="0" xfId="0" applyNumberFormat="1" applyFont="1"/>
    <xf numFmtId="0" fontId="98" fillId="0" borderId="11" xfId="0" applyFont="1" applyBorder="1"/>
    <xf numFmtId="0" fontId="28" fillId="0" borderId="0" xfId="0" applyFont="1"/>
    <xf numFmtId="0" fontId="99" fillId="0" borderId="11" xfId="0" applyFont="1" applyBorder="1"/>
    <xf numFmtId="0" fontId="0" fillId="0" borderId="35" xfId="0" applyFont="1" applyBorder="1" applyAlignment="1"/>
    <xf numFmtId="0" fontId="99" fillId="87" borderId="11" xfId="0" applyFont="1" applyFill="1" applyBorder="1" applyAlignment="1">
      <alignment horizontal="right" wrapText="1"/>
    </xf>
    <xf numFmtId="3" fontId="0" fillId="0" borderId="0" xfId="0" applyNumberFormat="1" applyFont="1" applyBorder="1"/>
    <xf numFmtId="0" fontId="0" fillId="0" borderId="0" xfId="0" applyFont="1"/>
    <xf numFmtId="183" fontId="0" fillId="0" borderId="12" xfId="15143" applyNumberFormat="1" applyFont="1" applyBorder="1"/>
    <xf numFmtId="183" fontId="92" fillId="0" borderId="12" xfId="15143" applyNumberFormat="1" applyFont="1" applyBorder="1"/>
    <xf numFmtId="0" fontId="0" fillId="0" borderId="11" xfId="0" applyFont="1" applyBorder="1" applyAlignment="1">
      <alignment vertical="center"/>
    </xf>
    <xf numFmtId="0" fontId="101" fillId="0" borderId="35" xfId="0" applyFont="1" applyBorder="1" applyAlignment="1"/>
    <xf numFmtId="0" fontId="87" fillId="87" borderId="29" xfId="24" applyFont="1" applyFill="1" applyBorder="1"/>
    <xf numFmtId="0" fontId="87" fillId="0" borderId="0" xfId="24" applyFont="1" applyAlignment="1"/>
    <xf numFmtId="49" fontId="100" fillId="0" borderId="35" xfId="24" applyNumberFormat="1" applyFont="1" applyBorder="1"/>
    <xf numFmtId="3" fontId="100" fillId="87" borderId="35" xfId="24" applyNumberFormat="1" applyFont="1" applyFill="1" applyBorder="1" applyAlignment="1">
      <alignment horizontal="right"/>
    </xf>
    <xf numFmtId="49" fontId="87" fillId="0" borderId="0" xfId="24" quotePrefix="1" applyNumberFormat="1" applyFont="1"/>
    <xf numFmtId="49" fontId="86" fillId="0" borderId="11" xfId="24" applyNumberFormat="1" applyFont="1" applyBorder="1"/>
    <xf numFmtId="49" fontId="86" fillId="0" borderId="0" xfId="24" applyNumberFormat="1" applyFont="1" applyBorder="1"/>
    <xf numFmtId="186" fontId="86" fillId="0" borderId="0" xfId="15137" applyNumberFormat="1" applyFont="1" applyBorder="1"/>
    <xf numFmtId="0" fontId="86" fillId="0" borderId="11" xfId="24" applyFont="1" applyBorder="1"/>
    <xf numFmtId="185" fontId="87" fillId="0" borderId="11" xfId="15144" applyNumberFormat="1" applyFont="1" applyBorder="1"/>
    <xf numFmtId="185" fontId="87" fillId="0" borderId="0" xfId="15144" applyNumberFormat="1" applyFont="1"/>
    <xf numFmtId="0" fontId="87" fillId="0" borderId="0" xfId="0" applyFont="1" applyBorder="1" applyAlignment="1">
      <alignment horizontal="right"/>
    </xf>
    <xf numFmtId="14" fontId="87" fillId="0" borderId="0" xfId="0" applyNumberFormat="1" applyFont="1" applyBorder="1" applyAlignment="1">
      <alignment horizontal="right"/>
    </xf>
    <xf numFmtId="183" fontId="0" fillId="0" borderId="12" xfId="15144" applyNumberFormat="1" applyFont="1" applyBorder="1"/>
    <xf numFmtId="3" fontId="99" fillId="0" borderId="11" xfId="15144" applyNumberFormat="1" applyFont="1" applyBorder="1"/>
    <xf numFmtId="185" fontId="0" fillId="0" borderId="12" xfId="15144" applyNumberFormat="1" applyFont="1" applyBorder="1"/>
    <xf numFmtId="183" fontId="28" fillId="0" borderId="12" xfId="15144" applyNumberFormat="1" applyFont="1" applyBorder="1"/>
    <xf numFmtId="0" fontId="98" fillId="0" borderId="12" xfId="0" applyFont="1" applyBorder="1" applyAlignment="1">
      <alignment vertical="center" wrapText="1"/>
    </xf>
    <xf numFmtId="183" fontId="0" fillId="0" borderId="12" xfId="15141" applyNumberFormat="1" applyFont="1" applyBorder="1"/>
    <xf numFmtId="0" fontId="0" fillId="0" borderId="12" xfId="0" applyFont="1" applyBorder="1" applyAlignment="1">
      <alignment vertical="center" wrapText="1"/>
    </xf>
    <xf numFmtId="0" fontId="0" fillId="0" borderId="11" xfId="0" applyFont="1" applyBorder="1"/>
    <xf numFmtId="0" fontId="0" fillId="0" borderId="35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right"/>
    </xf>
    <xf numFmtId="0" fontId="0" fillId="90" borderId="14" xfId="0" applyFont="1" applyFill="1" applyBorder="1"/>
    <xf numFmtId="0" fontId="0" fillId="90" borderId="33" xfId="0" applyFont="1" applyFill="1" applyBorder="1"/>
    <xf numFmtId="3" fontId="0" fillId="0" borderId="12" xfId="0" applyNumberFormat="1" applyFont="1" applyBorder="1"/>
    <xf numFmtId="3" fontId="0" fillId="90" borderId="0" xfId="0" applyNumberFormat="1" applyFont="1" applyFill="1"/>
    <xf numFmtId="0" fontId="0" fillId="90" borderId="0" xfId="0" applyFont="1" applyFill="1"/>
    <xf numFmtId="0" fontId="0" fillId="0" borderId="13" xfId="0" applyFont="1" applyBorder="1"/>
    <xf numFmtId="0" fontId="0" fillId="0" borderId="29" xfId="0" applyFont="1" applyBorder="1"/>
    <xf numFmtId="0" fontId="0" fillId="0" borderId="0" xfId="0" applyFont="1" applyFill="1"/>
    <xf numFmtId="0" fontId="0" fillId="0" borderId="0" xfId="0" applyFont="1" applyFill="1" applyBorder="1"/>
    <xf numFmtId="0" fontId="5" fillId="0" borderId="0" xfId="2" applyFont="1"/>
    <xf numFmtId="0" fontId="5" fillId="0" borderId="28" xfId="2" applyFont="1" applyBorder="1"/>
    <xf numFmtId="0" fontId="5" fillId="0" borderId="14" xfId="2" applyFont="1" applyBorder="1"/>
    <xf numFmtId="0" fontId="5" fillId="0" borderId="31" xfId="2" applyFont="1" applyBorder="1"/>
    <xf numFmtId="0" fontId="5" fillId="0" borderId="33" xfId="2" applyFont="1" applyBorder="1"/>
    <xf numFmtId="0" fontId="5" fillId="0" borderId="12" xfId="2" applyFont="1" applyBorder="1"/>
    <xf numFmtId="0" fontId="0" fillId="0" borderId="22" xfId="0" applyFont="1" applyBorder="1"/>
    <xf numFmtId="0" fontId="0" fillId="0" borderId="31" xfId="0" applyFont="1" applyBorder="1"/>
    <xf numFmtId="3" fontId="0" fillId="0" borderId="0" xfId="0" applyNumberFormat="1" applyFont="1"/>
    <xf numFmtId="3" fontId="0" fillId="0" borderId="29" xfId="15144" applyNumberFormat="1" applyFont="1" applyBorder="1"/>
    <xf numFmtId="3" fontId="0" fillId="0" borderId="0" xfId="15144" applyNumberFormat="1" applyFont="1" applyBorder="1"/>
    <xf numFmtId="3" fontId="0" fillId="0" borderId="0" xfId="15144" applyNumberFormat="1" applyFont="1" applyFill="1" applyBorder="1"/>
    <xf numFmtId="0" fontId="0" fillId="0" borderId="0" xfId="12" applyFont="1"/>
    <xf numFmtId="0" fontId="0" fillId="0" borderId="37" xfId="12" applyFont="1" applyFill="1" applyBorder="1" applyAlignment="1">
      <alignment vertical="top"/>
    </xf>
    <xf numFmtId="0" fontId="0" fillId="0" borderId="38" xfId="12" applyFont="1" applyFill="1" applyBorder="1" applyAlignment="1">
      <alignment vertical="top"/>
    </xf>
    <xf numFmtId="0" fontId="0" fillId="0" borderId="0" xfId="0" applyFont="1" applyAlignment="1">
      <alignment wrapText="1"/>
    </xf>
    <xf numFmtId="3" fontId="0" fillId="92" borderId="12" xfId="0" applyNumberFormat="1" applyFont="1" applyFill="1" applyBorder="1" applyAlignment="1">
      <alignment horizontal="center" vertical="top" textRotation="60" wrapText="1"/>
    </xf>
    <xf numFmtId="0" fontId="0" fillId="92" borderId="12" xfId="0" applyFont="1" applyFill="1" applyBorder="1" applyAlignment="1">
      <alignment horizontal="center" vertical="top" textRotation="60" wrapText="1"/>
    </xf>
    <xf numFmtId="10" fontId="0" fillId="0" borderId="0" xfId="0" applyNumberFormat="1" applyFont="1"/>
    <xf numFmtId="0" fontId="0" fillId="3" borderId="0" xfId="0" applyFont="1" applyFill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3" fontId="0" fillId="3" borderId="0" xfId="24" applyNumberFormat="1" applyFont="1" applyFill="1" applyBorder="1" applyAlignment="1"/>
    <xf numFmtId="3" fontId="0" fillId="87" borderId="0" xfId="24" applyNumberFormat="1" applyFont="1" applyFill="1" applyBorder="1" applyAlignment="1"/>
    <xf numFmtId="0" fontId="0" fillId="0" borderId="0" xfId="0" applyFont="1" applyAlignment="1">
      <alignment horizontal="right"/>
    </xf>
    <xf numFmtId="9" fontId="0" fillId="0" borderId="29" xfId="0" applyNumberFormat="1" applyFon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0" fontId="0" fillId="0" borderId="35" xfId="0" applyFont="1" applyBorder="1" applyAlignment="1">
      <alignment horizontal="right"/>
    </xf>
    <xf numFmtId="0" fontId="28" fillId="0" borderId="0" xfId="0" applyFont="1" applyFill="1"/>
    <xf numFmtId="0" fontId="86" fillId="0" borderId="28" xfId="24" applyFont="1" applyBorder="1"/>
    <xf numFmtId="0" fontId="87" fillId="0" borderId="22" xfId="24" applyFont="1" applyBorder="1" applyAlignment="1">
      <alignment wrapText="1"/>
    </xf>
    <xf numFmtId="0" fontId="88" fillId="0" borderId="34" xfId="24" applyFont="1" applyBorder="1" applyAlignment="1">
      <alignment wrapText="1"/>
    </xf>
    <xf numFmtId="0" fontId="87" fillId="0" borderId="22" xfId="24" applyFont="1" applyBorder="1"/>
    <xf numFmtId="0" fontId="88" fillId="0" borderId="34" xfId="24" applyFont="1" applyBorder="1"/>
    <xf numFmtId="0" fontId="88" fillId="0" borderId="22" xfId="24" applyFont="1" applyBorder="1"/>
    <xf numFmtId="0" fontId="86" fillId="0" borderId="34" xfId="24" applyFont="1" applyBorder="1"/>
    <xf numFmtId="0" fontId="86" fillId="0" borderId="28" xfId="24" applyFont="1" applyBorder="1" applyAlignment="1">
      <alignment horizontal="right"/>
    </xf>
    <xf numFmtId="0" fontId="86" fillId="0" borderId="29" xfId="24" applyFont="1" applyBorder="1" applyAlignment="1">
      <alignment horizontal="right"/>
    </xf>
    <xf numFmtId="0" fontId="86" fillId="0" borderId="30" xfId="24" applyFont="1" applyBorder="1" applyAlignment="1">
      <alignment horizontal="right"/>
    </xf>
    <xf numFmtId="0" fontId="87" fillId="0" borderId="14" xfId="24" applyFont="1" applyBorder="1"/>
    <xf numFmtId="0" fontId="87" fillId="0" borderId="31" xfId="24" applyFont="1" applyBorder="1"/>
    <xf numFmtId="0" fontId="87" fillId="0" borderId="33" xfId="24" applyFont="1" applyBorder="1"/>
    <xf numFmtId="0" fontId="86" fillId="0" borderId="13" xfId="24" applyFont="1" applyBorder="1"/>
    <xf numFmtId="0" fontId="87" fillId="3" borderId="0" xfId="10" applyFont="1" applyFill="1" applyBorder="1" applyAlignment="1" applyProtection="1">
      <alignment horizontal="center" vertical="center"/>
      <protection locked="0"/>
    </xf>
    <xf numFmtId="0" fontId="87" fillId="3" borderId="0" xfId="10" applyFont="1" applyFill="1" applyBorder="1" applyAlignment="1" applyProtection="1">
      <alignment vertical="center"/>
      <protection locked="0"/>
    </xf>
    <xf numFmtId="0" fontId="87" fillId="3" borderId="0" xfId="10" applyFont="1" applyFill="1" applyBorder="1" applyAlignment="1" applyProtection="1">
      <alignment horizontal="left" vertical="center"/>
      <protection locked="0"/>
    </xf>
    <xf numFmtId="0" fontId="87" fillId="3" borderId="0" xfId="24" applyFont="1" applyFill="1"/>
    <xf numFmtId="14" fontId="9" fillId="2" borderId="0" xfId="4" applyNumberFormat="1" applyFont="1" applyFill="1" applyAlignment="1">
      <alignment horizontal="center"/>
    </xf>
    <xf numFmtId="0" fontId="9" fillId="2" borderId="0" xfId="4" applyFont="1" applyFill="1" applyAlignment="1">
      <alignment horizontal="center"/>
    </xf>
    <xf numFmtId="14" fontId="9" fillId="3" borderId="0" xfId="4" applyNumberFormat="1" applyFont="1" applyFill="1" applyAlignment="1">
      <alignment horizontal="center"/>
    </xf>
    <xf numFmtId="0" fontId="9" fillId="3" borderId="0" xfId="4" applyFont="1" applyFill="1" applyAlignment="1">
      <alignment horizontal="center"/>
    </xf>
    <xf numFmtId="0" fontId="0" fillId="0" borderId="0" xfId="0" applyAlignment="1">
      <alignment horizontal="center"/>
    </xf>
    <xf numFmtId="0" fontId="104" fillId="3" borderId="0" xfId="4" applyFont="1" applyFill="1"/>
    <xf numFmtId="0" fontId="104" fillId="2" borderId="0" xfId="4" applyFont="1" applyFill="1"/>
    <xf numFmtId="0" fontId="105" fillId="3" borderId="0" xfId="1" applyFont="1" applyFill="1" applyAlignment="1">
      <alignment horizontal="right"/>
    </xf>
    <xf numFmtId="0" fontId="99" fillId="0" borderId="0" xfId="0" applyFont="1"/>
    <xf numFmtId="0" fontId="105" fillId="2" borderId="0" xfId="1" applyFont="1" applyFill="1" applyAlignment="1">
      <alignment horizontal="right"/>
    </xf>
    <xf numFmtId="9" fontId="0" fillId="0" borderId="12" xfId="15135" applyFont="1" applyBorder="1"/>
    <xf numFmtId="184" fontId="0" fillId="0" borderId="12" xfId="0" applyNumberFormat="1" applyFont="1" applyBorder="1"/>
    <xf numFmtId="184" fontId="0" fillId="0" borderId="0" xfId="0" applyNumberFormat="1" applyFont="1"/>
    <xf numFmtId="3" fontId="87" fillId="0" borderId="28" xfId="15144" applyNumberFormat="1" applyFont="1" applyBorder="1"/>
    <xf numFmtId="3" fontId="87" fillId="0" borderId="29" xfId="15144" applyNumberFormat="1" applyFont="1" applyBorder="1"/>
    <xf numFmtId="3" fontId="87" fillId="0" borderId="30" xfId="15144" applyNumberFormat="1" applyFont="1" applyBorder="1"/>
    <xf numFmtId="3" fontId="87" fillId="0" borderId="22" xfId="15144" applyNumberFormat="1" applyFont="1" applyBorder="1"/>
    <xf numFmtId="3" fontId="87" fillId="0" borderId="0" xfId="15144" applyNumberFormat="1" applyFont="1" applyBorder="1"/>
    <xf numFmtId="3" fontId="87" fillId="0" borderId="32" xfId="15144" applyNumberFormat="1" applyFont="1" applyBorder="1"/>
    <xf numFmtId="3" fontId="87" fillId="0" borderId="34" xfId="15144" applyNumberFormat="1" applyFont="1" applyBorder="1"/>
    <xf numFmtId="3" fontId="87" fillId="0" borderId="35" xfId="15144" applyNumberFormat="1" applyFont="1" applyBorder="1"/>
    <xf numFmtId="3" fontId="87" fillId="0" borderId="36" xfId="15144" applyNumberFormat="1" applyFont="1" applyBorder="1"/>
    <xf numFmtId="3" fontId="86" fillId="0" borderId="13" xfId="15144" applyNumberFormat="1" applyFont="1" applyBorder="1"/>
    <xf numFmtId="3" fontId="86" fillId="0" borderId="11" xfId="15144" applyNumberFormat="1" applyFont="1" applyBorder="1"/>
    <xf numFmtId="3" fontId="86" fillId="0" borderId="18" xfId="15144" applyNumberFormat="1" applyFont="1" applyBorder="1"/>
    <xf numFmtId="3" fontId="92" fillId="0" borderId="12" xfId="15143" applyNumberFormat="1" applyFont="1" applyBorder="1"/>
    <xf numFmtId="3" fontId="0" fillId="0" borderId="31" xfId="15143" applyNumberFormat="1" applyFont="1" applyBorder="1"/>
    <xf numFmtId="0" fontId="102" fillId="3" borderId="0" xfId="4" applyFont="1" applyFill="1"/>
    <xf numFmtId="184" fontId="0" fillId="0" borderId="12" xfId="15135" applyNumberFormat="1" applyFont="1" applyBorder="1" applyProtection="1">
      <protection locked="0"/>
    </xf>
    <xf numFmtId="165" fontId="0" fillId="0" borderId="12" xfId="15141" applyFont="1" applyBorder="1" applyProtection="1">
      <protection locked="0"/>
    </xf>
    <xf numFmtId="165" fontId="0" fillId="0" borderId="12" xfId="15141" applyFont="1" applyBorder="1"/>
    <xf numFmtId="183" fontId="0" fillId="0" borderId="12" xfId="15141" applyNumberFormat="1" applyFont="1" applyBorder="1" applyProtection="1">
      <protection locked="0"/>
    </xf>
    <xf numFmtId="0" fontId="0" fillId="0" borderId="0" xfId="0" applyFont="1" applyFill="1" applyBorder="1" applyAlignment="1">
      <alignment horizontal="right"/>
    </xf>
    <xf numFmtId="0" fontId="106" fillId="2" borderId="0" xfId="4" applyFont="1" applyFill="1" applyAlignment="1">
      <alignment horizontal="right"/>
    </xf>
    <xf numFmtId="0" fontId="106" fillId="2" borderId="0" xfId="4" applyFont="1" applyFill="1"/>
    <xf numFmtId="0" fontId="106" fillId="2" borderId="0" xfId="4" applyFont="1" applyFill="1" applyAlignment="1">
      <alignment horizontal="center"/>
    </xf>
    <xf numFmtId="1" fontId="87" fillId="0" borderId="30" xfId="24" applyNumberFormat="1" applyFont="1" applyBorder="1"/>
    <xf numFmtId="1" fontId="87" fillId="88" borderId="30" xfId="24" applyNumberFormat="1" applyFont="1" applyFill="1" applyBorder="1"/>
    <xf numFmtId="184" fontId="87" fillId="0" borderId="36" xfId="15135" applyNumberFormat="1" applyFont="1" applyBorder="1"/>
    <xf numFmtId="184" fontId="87" fillId="88" borderId="36" xfId="15135" applyNumberFormat="1" applyFont="1" applyFill="1" applyBorder="1"/>
    <xf numFmtId="0" fontId="106" fillId="3" borderId="0" xfId="4" applyFont="1" applyFill="1" applyAlignment="1">
      <alignment horizontal="right"/>
    </xf>
    <xf numFmtId="0" fontId="106" fillId="3" borderId="0" xfId="4" applyFont="1" applyFill="1"/>
    <xf numFmtId="0" fontId="106" fillId="3" borderId="0" xfId="4" applyFont="1" applyFill="1" applyAlignment="1">
      <alignment horizontal="center"/>
    </xf>
    <xf numFmtId="3" fontId="92" fillId="0" borderId="12" xfId="15143" applyNumberFormat="1" applyFont="1" applyBorder="1" applyAlignment="1">
      <alignment wrapText="1"/>
    </xf>
    <xf numFmtId="183" fontId="94" fillId="0" borderId="33" xfId="15143" applyNumberFormat="1" applyFont="1" applyBorder="1" applyAlignment="1">
      <alignment horizontal="right"/>
    </xf>
    <xf numFmtId="183" fontId="92" fillId="0" borderId="33" xfId="15143" applyNumberFormat="1" applyFont="1" applyBorder="1" applyAlignment="1">
      <alignment horizontal="right"/>
    </xf>
    <xf numFmtId="3" fontId="7" fillId="90" borderId="26" xfId="12" applyNumberFormat="1" applyFont="1" applyFill="1" applyBorder="1" applyAlignment="1">
      <alignment horizontal="right" vertical="center" wrapText="1"/>
    </xf>
    <xf numFmtId="3" fontId="7" fillId="90" borderId="50" xfId="12" applyNumberFormat="1" applyFont="1" applyFill="1" applyBorder="1" applyAlignment="1">
      <alignment horizontal="right" vertical="center" wrapText="1"/>
    </xf>
    <xf numFmtId="3" fontId="7" fillId="90" borderId="54" xfId="12" applyNumberFormat="1" applyFont="1" applyFill="1" applyBorder="1" applyAlignment="1">
      <alignment horizontal="right" vertical="center" wrapText="1"/>
    </xf>
    <xf numFmtId="0" fontId="7" fillId="0" borderId="41" xfId="12" applyFont="1" applyFill="1" applyBorder="1" applyAlignment="1">
      <alignment vertical="top" wrapText="1"/>
    </xf>
    <xf numFmtId="3" fontId="7" fillId="90" borderId="56" xfId="12" applyNumberFormat="1" applyFont="1" applyFill="1" applyBorder="1" applyAlignment="1">
      <alignment horizontal="right" vertical="center" wrapText="1"/>
    </xf>
    <xf numFmtId="3" fontId="7" fillId="90" borderId="57" xfId="12" applyNumberFormat="1" applyFont="1" applyFill="1" applyBorder="1" applyAlignment="1">
      <alignment horizontal="right" vertical="center" wrapText="1"/>
    </xf>
    <xf numFmtId="1" fontId="7" fillId="90" borderId="60" xfId="12" applyNumberFormat="1" applyFont="1" applyFill="1" applyBorder="1" applyAlignment="1">
      <alignment horizontal="right" vertical="center" wrapText="1"/>
    </xf>
    <xf numFmtId="0" fontId="7" fillId="0" borderId="0" xfId="15134" applyFont="1"/>
    <xf numFmtId="3" fontId="7" fillId="0" borderId="26" xfId="15131" applyNumberFormat="1" applyFont="1" applyFill="1" applyBorder="1" applyAlignment="1">
      <alignment horizontal="right" vertical="center"/>
    </xf>
    <xf numFmtId="3" fontId="7" fillId="90" borderId="26" xfId="15131" applyNumberFormat="1" applyFont="1" applyFill="1" applyBorder="1" applyAlignment="1">
      <alignment horizontal="right" vertical="center"/>
    </xf>
    <xf numFmtId="1" fontId="7" fillId="90" borderId="70" xfId="15131" applyNumberFormat="1" applyFont="1" applyFill="1" applyBorder="1" applyAlignment="1">
      <alignment horizontal="right" vertical="center"/>
    </xf>
    <xf numFmtId="184" fontId="7" fillId="0" borderId="71" xfId="15133" applyNumberFormat="1" applyFont="1" applyFill="1" applyBorder="1" applyAlignment="1">
      <alignment horizontal="right" vertical="center"/>
    </xf>
    <xf numFmtId="3" fontId="87" fillId="0" borderId="32" xfId="15137" applyNumberFormat="1" applyFont="1" applyBorder="1"/>
    <xf numFmtId="3" fontId="87" fillId="88" borderId="32" xfId="15137" applyNumberFormat="1" applyFont="1" applyFill="1" applyBorder="1"/>
    <xf numFmtId="3" fontId="88" fillId="0" borderId="36" xfId="15137" applyNumberFormat="1" applyFont="1" applyBorder="1"/>
    <xf numFmtId="3" fontId="88" fillId="88" borderId="36" xfId="15137" applyNumberFormat="1" applyFont="1" applyFill="1" applyBorder="1"/>
    <xf numFmtId="3" fontId="87" fillId="0" borderId="36" xfId="15137" applyNumberFormat="1" applyFont="1" applyBorder="1"/>
    <xf numFmtId="3" fontId="87" fillId="0" borderId="30" xfId="15137" applyNumberFormat="1" applyFont="1" applyBorder="1"/>
    <xf numFmtId="3" fontId="87" fillId="88" borderId="30" xfId="15137" applyNumberFormat="1" applyFont="1" applyFill="1" applyBorder="1"/>
    <xf numFmtId="3" fontId="87" fillId="88" borderId="36" xfId="15137" applyNumberFormat="1" applyFont="1" applyFill="1" applyBorder="1"/>
    <xf numFmtId="0" fontId="107" fillId="0" borderId="0" xfId="0" applyFont="1"/>
    <xf numFmtId="0" fontId="107" fillId="0" borderId="0" xfId="0" applyFont="1" applyFill="1"/>
    <xf numFmtId="0" fontId="107" fillId="0" borderId="0" xfId="2" applyFont="1"/>
    <xf numFmtId="0" fontId="107" fillId="0" borderId="0" xfId="12" applyFont="1"/>
    <xf numFmtId="0" fontId="107" fillId="0" borderId="0" xfId="24" applyFont="1"/>
    <xf numFmtId="0" fontId="107" fillId="3" borderId="0" xfId="0" applyFont="1" applyFill="1"/>
    <xf numFmtId="3" fontId="87" fillId="0" borderId="14" xfId="15137" applyNumberFormat="1" applyFont="1" applyBorder="1"/>
    <xf numFmtId="3" fontId="88" fillId="0" borderId="33" xfId="15137" applyNumberFormat="1" applyFont="1" applyBorder="1"/>
    <xf numFmtId="3" fontId="87" fillId="0" borderId="31" xfId="15137" applyNumberFormat="1" applyFont="1" applyBorder="1"/>
    <xf numFmtId="3" fontId="87" fillId="0" borderId="33" xfId="15137" applyNumberFormat="1" applyFont="1" applyBorder="1"/>
    <xf numFmtId="184" fontId="87" fillId="0" borderId="33" xfId="15135" applyNumberFormat="1" applyFont="1" applyBorder="1"/>
    <xf numFmtId="1" fontId="87" fillId="0" borderId="14" xfId="24" applyNumberFormat="1" applyFont="1" applyBorder="1"/>
    <xf numFmtId="183" fontId="28" fillId="0" borderId="12" xfId="15141" applyNumberFormat="1" applyFont="1" applyBorder="1"/>
    <xf numFmtId="183" fontId="0" fillId="0" borderId="31" xfId="15141" applyNumberFormat="1" applyFont="1" applyBorder="1"/>
    <xf numFmtId="183" fontId="94" fillId="0" borderId="34" xfId="15143" applyNumberFormat="1" applyFont="1" applyBorder="1" applyAlignment="1">
      <alignment horizontal="right"/>
    </xf>
    <xf numFmtId="184" fontId="98" fillId="0" borderId="34" xfId="15135" applyNumberFormat="1" applyFont="1" applyBorder="1"/>
    <xf numFmtId="0" fontId="93" fillId="0" borderId="22" xfId="2" applyFont="1" applyBorder="1"/>
    <xf numFmtId="0" fontId="92" fillId="0" borderId="18" xfId="2" applyFont="1" applyBorder="1" applyAlignment="1">
      <alignment horizontal="right" wrapText="1"/>
    </xf>
    <xf numFmtId="184" fontId="98" fillId="0" borderId="33" xfId="15135" applyNumberFormat="1" applyFont="1" applyBorder="1"/>
    <xf numFmtId="183" fontId="98" fillId="0" borderId="12" xfId="15141" applyNumberFormat="1" applyFont="1" applyBorder="1"/>
    <xf numFmtId="184" fontId="98" fillId="0" borderId="13" xfId="15135" applyNumberFormat="1" applyFont="1" applyBorder="1"/>
    <xf numFmtId="184" fontId="98" fillId="0" borderId="12" xfId="15135" applyNumberFormat="1" applyFont="1" applyBorder="1"/>
    <xf numFmtId="183" fontId="0" fillId="0" borderId="0" xfId="15141" applyNumberFormat="1" applyFont="1"/>
    <xf numFmtId="0" fontId="92" fillId="0" borderId="35" xfId="2" applyFont="1" applyBorder="1" applyAlignment="1">
      <alignment horizontal="right" wrapText="1"/>
    </xf>
    <xf numFmtId="0" fontId="93" fillId="0" borderId="28" xfId="2" applyFont="1" applyBorder="1"/>
    <xf numFmtId="1" fontId="0" fillId="0" borderId="31" xfId="0" applyNumberFormat="1" applyBorder="1"/>
    <xf numFmtId="1" fontId="98" fillId="0" borderId="12" xfId="0" applyNumberFormat="1" applyFont="1" applyBorder="1"/>
    <xf numFmtId="1" fontId="0" fillId="0" borderId="0" xfId="0" applyNumberFormat="1"/>
    <xf numFmtId="183" fontId="94" fillId="0" borderId="11" xfId="15143" applyNumberFormat="1" applyFont="1" applyBorder="1" applyAlignment="1">
      <alignment horizontal="right"/>
    </xf>
    <xf numFmtId="0" fontId="94" fillId="0" borderId="0" xfId="2" applyFont="1" applyBorder="1"/>
    <xf numFmtId="183" fontId="98" fillId="0" borderId="33" xfId="15141" applyNumberFormat="1" applyFont="1" applyBorder="1"/>
    <xf numFmtId="1" fontId="98" fillId="0" borderId="33" xfId="0" applyNumberFormat="1" applyFont="1" applyBorder="1"/>
    <xf numFmtId="184" fontId="98" fillId="0" borderId="11" xfId="15135" applyNumberFormat="1" applyFont="1" applyBorder="1"/>
    <xf numFmtId="0" fontId="92" fillId="0" borderId="35" xfId="2" applyFont="1" applyBorder="1" applyAlignment="1">
      <alignment horizontal="left" wrapText="1"/>
    </xf>
    <xf numFmtId="184" fontId="0" fillId="0" borderId="0" xfId="15135" applyNumberFormat="1" applyFont="1"/>
    <xf numFmtId="183" fontId="98" fillId="0" borderId="11" xfId="15141" applyNumberFormat="1" applyFont="1" applyBorder="1"/>
    <xf numFmtId="1" fontId="98" fillId="0" borderId="18" xfId="0" applyNumberFormat="1" applyFont="1" applyBorder="1"/>
    <xf numFmtId="0" fontId="94" fillId="0" borderId="11" xfId="2" applyFont="1" applyBorder="1"/>
    <xf numFmtId="3" fontId="0" fillId="0" borderId="31" xfId="15143" applyNumberFormat="1" applyFont="1" applyFill="1" applyBorder="1" applyAlignment="1">
      <alignment wrapText="1"/>
    </xf>
    <xf numFmtId="3" fontId="0" fillId="0" borderId="31" xfId="15143" applyNumberFormat="1" applyFont="1" applyFill="1" applyBorder="1"/>
    <xf numFmtId="14" fontId="28" fillId="0" borderId="12" xfId="0" applyNumberFormat="1" applyFont="1" applyBorder="1"/>
    <xf numFmtId="49" fontId="99" fillId="3" borderId="0" xfId="24" quotePrefix="1" applyNumberFormat="1" applyFont="1" applyFill="1" applyBorder="1" applyAlignment="1">
      <alignment horizontal="right"/>
    </xf>
    <xf numFmtId="49" fontId="99" fillId="3" borderId="0" xfId="24" applyNumberFormat="1" applyFont="1" applyFill="1" applyBorder="1" applyAlignment="1">
      <alignment horizontal="right"/>
    </xf>
    <xf numFmtId="49" fontId="99" fillId="87" borderId="0" xfId="24" applyNumberFormat="1" applyFont="1" applyFill="1" applyBorder="1" applyAlignment="1">
      <alignment horizontal="right"/>
    </xf>
    <xf numFmtId="3" fontId="0" fillId="3" borderId="35" xfId="24" applyNumberFormat="1" applyFont="1" applyFill="1" applyBorder="1" applyAlignment="1"/>
    <xf numFmtId="49" fontId="86" fillId="0" borderId="13" xfId="24" applyNumberFormat="1" applyFont="1" applyBorder="1" applyAlignment="1">
      <alignment horizontal="right"/>
    </xf>
    <xf numFmtId="49" fontId="86" fillId="0" borderId="18" xfId="24" applyNumberFormat="1" applyFont="1" applyBorder="1" applyAlignment="1">
      <alignment horizontal="right"/>
    </xf>
    <xf numFmtId="49" fontId="86" fillId="88" borderId="13" xfId="24" applyNumberFormat="1" applyFont="1" applyFill="1" applyBorder="1" applyAlignment="1">
      <alignment horizontal="right"/>
    </xf>
    <xf numFmtId="49" fontId="86" fillId="88" borderId="18" xfId="24" applyNumberFormat="1" applyFont="1" applyFill="1" applyBorder="1" applyAlignment="1">
      <alignment horizontal="right"/>
    </xf>
    <xf numFmtId="0" fontId="0" fillId="0" borderId="35" xfId="0" applyBorder="1"/>
    <xf numFmtId="0" fontId="0" fillId="0" borderId="0" xfId="0" applyBorder="1"/>
    <xf numFmtId="3" fontId="0" fillId="0" borderId="0" xfId="0" applyNumberFormat="1" applyFont="1" applyBorder="1"/>
    <xf numFmtId="187" fontId="0" fillId="0" borderId="0" xfId="0" applyNumberFormat="1" applyFont="1" applyBorder="1"/>
    <xf numFmtId="187" fontId="0" fillId="0" borderId="35" xfId="0" applyNumberFormat="1" applyFont="1" applyBorder="1"/>
    <xf numFmtId="3" fontId="0" fillId="87" borderId="0" xfId="0" applyNumberFormat="1" applyFont="1" applyFill="1" applyBorder="1"/>
    <xf numFmtId="187" fontId="0" fillId="87" borderId="0" xfId="0" applyNumberFormat="1" applyFont="1" applyFill="1" applyBorder="1"/>
    <xf numFmtId="187" fontId="0" fillId="87" borderId="35" xfId="0" applyNumberFormat="1" applyFont="1" applyFill="1" applyBorder="1"/>
    <xf numFmtId="3" fontId="0" fillId="0" borderId="0" xfId="0" applyNumberFormat="1" applyFont="1" applyFill="1" applyBorder="1"/>
    <xf numFmtId="187" fontId="0" fillId="0" borderId="0" xfId="0" applyNumberFormat="1" applyFont="1" applyFill="1" applyBorder="1"/>
    <xf numFmtId="187" fontId="0" fillId="0" borderId="35" xfId="0" applyNumberFormat="1" applyFont="1" applyFill="1" applyBorder="1"/>
    <xf numFmtId="0" fontId="98" fillId="0" borderId="11" xfId="0" applyFont="1" applyBorder="1" applyAlignment="1">
      <alignment vertical="center"/>
    </xf>
    <xf numFmtId="0" fontId="98" fillId="87" borderId="11" xfId="0" applyFont="1" applyFill="1" applyBorder="1" applyAlignment="1">
      <alignment horizontal="right" wrapText="1"/>
    </xf>
    <xf numFmtId="0" fontId="98" fillId="0" borderId="11" xfId="0" applyFont="1" applyFill="1" applyBorder="1" applyAlignment="1">
      <alignment horizontal="right" wrapText="1"/>
    </xf>
    <xf numFmtId="0" fontId="0" fillId="0" borderId="11" xfId="0" applyBorder="1"/>
    <xf numFmtId="0" fontId="98" fillId="0" borderId="11" xfId="0" applyFont="1" applyBorder="1"/>
    <xf numFmtId="0" fontId="98" fillId="87" borderId="11" xfId="0" applyFont="1" applyFill="1" applyBorder="1"/>
    <xf numFmtId="183" fontId="0" fillId="87" borderId="0" xfId="15141" applyNumberFormat="1" applyFont="1" applyFill="1"/>
    <xf numFmtId="3" fontId="0" fillId="87" borderId="0" xfId="0" applyNumberFormat="1" applyFont="1" applyFill="1" applyBorder="1"/>
    <xf numFmtId="3" fontId="0" fillId="87" borderId="0" xfId="0" applyNumberFormat="1" applyFill="1" applyBorder="1"/>
    <xf numFmtId="3" fontId="0" fillId="87" borderId="0" xfId="0" applyNumberFormat="1" applyFont="1" applyFill="1"/>
    <xf numFmtId="3" fontId="0" fillId="87" borderId="11" xfId="0" applyNumberFormat="1" applyFill="1" applyBorder="1"/>
    <xf numFmtId="0" fontId="98" fillId="87" borderId="11" xfId="0" applyFont="1" applyFill="1" applyBorder="1" applyAlignment="1">
      <alignment horizontal="right"/>
    </xf>
    <xf numFmtId="3" fontId="7" fillId="87" borderId="0" xfId="12984" applyNumberFormat="1" applyFill="1"/>
    <xf numFmtId="0" fontId="84" fillId="0" borderId="0" xfId="0" applyFont="1" applyAlignment="1">
      <alignment horizontal="left"/>
    </xf>
    <xf numFmtId="0" fontId="28" fillId="0" borderId="0" xfId="0" applyFont="1"/>
    <xf numFmtId="0" fontId="0" fillId="0" borderId="29" xfId="0" applyBorder="1"/>
    <xf numFmtId="0" fontId="0" fillId="0" borderId="0" xfId="0"/>
    <xf numFmtId="0" fontId="0" fillId="0" borderId="11" xfId="0" applyBorder="1"/>
    <xf numFmtId="183" fontId="7" fillId="87" borderId="0" xfId="15141" applyNumberFormat="1" applyFont="1" applyFill="1"/>
    <xf numFmtId="183" fontId="0" fillId="87" borderId="11" xfId="15141" applyNumberFormat="1" applyFont="1" applyFill="1" applyBorder="1"/>
    <xf numFmtId="183" fontId="0" fillId="87" borderId="0" xfId="15141" applyNumberFormat="1" applyFont="1" applyFill="1"/>
    <xf numFmtId="183" fontId="87" fillId="87" borderId="0" xfId="15141" applyNumberFormat="1" applyFont="1" applyFill="1"/>
    <xf numFmtId="183" fontId="7" fillId="87" borderId="11" xfId="15141" applyNumberFormat="1" applyFont="1" applyFill="1" applyBorder="1"/>
    <xf numFmtId="0" fontId="84" fillId="0" borderId="0" xfId="0" applyFont="1"/>
    <xf numFmtId="183" fontId="87" fillId="87" borderId="35" xfId="15141" applyNumberFormat="1" applyFont="1" applyFill="1" applyBorder="1"/>
    <xf numFmtId="183" fontId="87" fillId="87" borderId="11" xfId="15141" applyNumberFormat="1" applyFont="1" applyFill="1" applyBorder="1"/>
    <xf numFmtId="183" fontId="87" fillId="0" borderId="0" xfId="15141" applyNumberFormat="1" applyFont="1" applyFill="1"/>
    <xf numFmtId="183" fontId="87" fillId="0" borderId="35" xfId="15141" applyNumberFormat="1" applyFont="1" applyFill="1" applyBorder="1"/>
    <xf numFmtId="183" fontId="86" fillId="0" borderId="11" xfId="15141" applyNumberFormat="1" applyFont="1" applyBorder="1"/>
    <xf numFmtId="183" fontId="87" fillId="0" borderId="0" xfId="15141" applyNumberFormat="1" applyFont="1"/>
    <xf numFmtId="9" fontId="0" fillId="0" borderId="0" xfId="15135" applyFont="1"/>
    <xf numFmtId="9" fontId="0" fillId="0" borderId="0" xfId="15135" applyFont="1" applyAlignment="1">
      <alignment horizontal="right"/>
    </xf>
    <xf numFmtId="9" fontId="94" fillId="0" borderId="34" xfId="15135" applyFont="1" applyBorder="1" applyAlignment="1">
      <alignment horizontal="right"/>
    </xf>
    <xf numFmtId="9" fontId="94" fillId="0" borderId="11" xfId="15135" applyFont="1" applyBorder="1" applyAlignment="1">
      <alignment horizontal="right"/>
    </xf>
    <xf numFmtId="9" fontId="94" fillId="0" borderId="33" xfId="15135" applyFont="1" applyBorder="1" applyAlignment="1">
      <alignment horizontal="right"/>
    </xf>
    <xf numFmtId="9" fontId="92" fillId="0" borderId="33" xfId="15135" applyFont="1" applyBorder="1" applyAlignment="1">
      <alignment horizontal="right"/>
    </xf>
    <xf numFmtId="3" fontId="5" fillId="0" borderId="0" xfId="2" applyNumberFormat="1" applyFont="1"/>
    <xf numFmtId="184" fontId="87" fillId="0" borderId="0" xfId="15135" applyNumberFormat="1" applyFont="1" applyBorder="1" applyAlignment="1">
      <alignment horizontal="right"/>
    </xf>
    <xf numFmtId="0" fontId="99" fillId="87" borderId="11" xfId="0" applyFont="1" applyFill="1" applyBorder="1" applyAlignment="1">
      <alignment horizontal="right" vertical="center" wrapText="1"/>
    </xf>
    <xf numFmtId="188" fontId="0" fillId="0" borderId="0" xfId="15141" applyNumberFormat="1" applyFont="1"/>
    <xf numFmtId="188" fontId="0" fillId="0" borderId="35" xfId="15141" applyNumberFormat="1" applyFont="1" applyBorder="1"/>
    <xf numFmtId="14" fontId="0" fillId="87" borderId="11" xfId="0" applyNumberFormat="1" applyFill="1" applyBorder="1"/>
    <xf numFmtId="3" fontId="0" fillId="0" borderId="11" xfId="0" applyNumberFormat="1" applyBorder="1" applyAlignment="1">
      <alignment horizontal="right"/>
    </xf>
    <xf numFmtId="3" fontId="7" fillId="0" borderId="72" xfId="12" applyNumberFormat="1" applyFont="1" applyBorder="1" applyAlignment="1">
      <alignment horizontal="right" vertical="center" wrapText="1"/>
    </xf>
    <xf numFmtId="3" fontId="7" fillId="0" borderId="47" xfId="12" applyNumberFormat="1" applyFont="1" applyBorder="1" applyAlignment="1">
      <alignment horizontal="right" vertical="center" wrapText="1"/>
    </xf>
    <xf numFmtId="3" fontId="7" fillId="0" borderId="50" xfId="12" applyNumberFormat="1" applyFont="1" applyBorder="1" applyAlignment="1">
      <alignment horizontal="right" vertical="center" wrapText="1"/>
    </xf>
    <xf numFmtId="3" fontId="7" fillId="0" borderId="51" xfId="12" applyNumberFormat="1" applyFont="1" applyBorder="1" applyAlignment="1">
      <alignment horizontal="right" vertical="center" wrapText="1"/>
    </xf>
    <xf numFmtId="3" fontId="7" fillId="0" borderId="55" xfId="12" applyNumberFormat="1" applyFont="1" applyBorder="1" applyAlignment="1">
      <alignment horizontal="right" vertical="center" wrapText="1"/>
    </xf>
    <xf numFmtId="3" fontId="7" fillId="0" borderId="54" xfId="12" applyNumberFormat="1" applyFont="1" applyBorder="1" applyAlignment="1">
      <alignment horizontal="right" vertical="center" wrapText="1"/>
    </xf>
    <xf numFmtId="3" fontId="7" fillId="0" borderId="44" xfId="12" applyNumberFormat="1" applyFont="1" applyBorder="1" applyAlignment="1">
      <alignment vertical="top" wrapText="1"/>
    </xf>
    <xf numFmtId="3" fontId="86" fillId="0" borderId="39" xfId="12" applyNumberFormat="1" applyFont="1" applyBorder="1" applyAlignment="1">
      <alignment horizontal="left" vertical="top" wrapText="1" indent="1"/>
    </xf>
    <xf numFmtId="184" fontId="7" fillId="0" borderId="61" xfId="15133" applyNumberFormat="1" applyFont="1" applyBorder="1" applyAlignment="1">
      <alignment horizontal="right" vertical="center" wrapText="1"/>
    </xf>
    <xf numFmtId="3" fontId="0" fillId="0" borderId="39" xfId="12" applyNumberFormat="1" applyFont="1" applyBorder="1" applyAlignment="1">
      <alignment horizontal="right" vertical="center" wrapText="1"/>
    </xf>
    <xf numFmtId="183" fontId="0" fillId="0" borderId="12" xfId="15141" applyNumberFormat="1" applyFont="1" applyFill="1" applyBorder="1"/>
    <xf numFmtId="0" fontId="28" fillId="0" borderId="35" xfId="0" applyFont="1" applyBorder="1"/>
    <xf numFmtId="14" fontId="28" fillId="0" borderId="11" xfId="0" applyNumberFormat="1" applyFont="1" applyBorder="1" applyAlignment="1">
      <alignment horizontal="center"/>
    </xf>
    <xf numFmtId="14" fontId="28" fillId="87" borderId="11" xfId="0" applyNumberFormat="1" applyFon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87" borderId="11" xfId="0" applyFill="1" applyBorder="1" applyAlignment="1">
      <alignment wrapText="1"/>
    </xf>
    <xf numFmtId="0" fontId="28" fillId="0" borderId="11" xfId="0" applyFont="1" applyBorder="1" applyAlignment="1">
      <alignment horizontal="center" wrapText="1"/>
    </xf>
    <xf numFmtId="188" fontId="0" fillId="87" borderId="0" xfId="15141" applyNumberFormat="1" applyFont="1" applyFill="1"/>
    <xf numFmtId="188" fontId="0" fillId="87" borderId="35" xfId="15141" applyNumberFormat="1" applyFont="1" applyFill="1" applyBorder="1"/>
    <xf numFmtId="0" fontId="0" fillId="87" borderId="0" xfId="0" applyFill="1"/>
    <xf numFmtId="1" fontId="99" fillId="0" borderId="35" xfId="15141" applyNumberFormat="1" applyFont="1" applyBorder="1"/>
    <xf numFmtId="188" fontId="0" fillId="0" borderId="11" xfId="15141" applyNumberFormat="1" applyFont="1" applyBorder="1"/>
    <xf numFmtId="188" fontId="0" fillId="87" borderId="11" xfId="15141" applyNumberFormat="1" applyFont="1" applyFill="1" applyBorder="1"/>
    <xf numFmtId="0" fontId="28" fillId="0" borderId="11" xfId="0" applyFont="1" applyBorder="1" applyAlignment="1">
      <alignment wrapText="1"/>
    </xf>
    <xf numFmtId="188" fontId="0" fillId="88" borderId="0" xfId="15141" applyNumberFormat="1" applyFont="1" applyFill="1" applyBorder="1" applyAlignment="1">
      <alignment horizontal="right" wrapText="1"/>
    </xf>
    <xf numFmtId="1" fontId="99" fillId="88" borderId="0" xfId="15141" applyNumberFormat="1" applyFont="1" applyFill="1"/>
    <xf numFmtId="188" fontId="0" fillId="88" borderId="0" xfId="15141" applyNumberFormat="1" applyFont="1" applyFill="1"/>
    <xf numFmtId="188" fontId="0" fillId="88" borderId="29" xfId="15141" applyNumberFormat="1" applyFont="1" applyFill="1" applyBorder="1"/>
    <xf numFmtId="188" fontId="87" fillId="88" borderId="0" xfId="15141" applyNumberFormat="1" applyFont="1" applyFill="1"/>
    <xf numFmtId="188" fontId="0" fillId="88" borderId="11" xfId="15141" applyNumberFormat="1" applyFont="1" applyFill="1" applyBorder="1"/>
    <xf numFmtId="0" fontId="95" fillId="0" borderId="11" xfId="0" applyFont="1" applyBorder="1" applyAlignment="1">
      <alignment horizontal="left"/>
    </xf>
    <xf numFmtId="0" fontId="28" fillId="87" borderId="11" xfId="0" applyFont="1" applyFill="1" applyBorder="1" applyAlignment="1">
      <alignment horizontal="right"/>
    </xf>
    <xf numFmtId="0" fontId="28" fillId="0" borderId="29" xfId="0" applyFont="1" applyBorder="1"/>
    <xf numFmtId="183" fontId="28" fillId="87" borderId="29" xfId="15141" applyNumberFormat="1" applyFont="1" applyFill="1" applyBorder="1"/>
    <xf numFmtId="183" fontId="98" fillId="87" borderId="35" xfId="15141" applyNumberFormat="1" applyFont="1" applyFill="1" applyBorder="1" applyAlignment="1">
      <alignment horizontal="right" vertical="top" wrapText="1"/>
    </xf>
    <xf numFmtId="183" fontId="98" fillId="87" borderId="36" xfId="15141" applyNumberFormat="1" applyFont="1" applyFill="1" applyBorder="1" applyAlignment="1">
      <alignment horizontal="right" vertical="top" wrapText="1"/>
    </xf>
    <xf numFmtId="183" fontId="98" fillId="87" borderId="34" xfId="15141" applyNumberFormat="1" applyFont="1" applyFill="1" applyBorder="1" applyAlignment="1">
      <alignment horizontal="right"/>
    </xf>
    <xf numFmtId="183" fontId="98" fillId="87" borderId="36" xfId="15141" applyNumberFormat="1" applyFont="1" applyFill="1" applyBorder="1" applyAlignment="1">
      <alignment horizontal="right"/>
    </xf>
    <xf numFmtId="183" fontId="98" fillId="87" borderId="35" xfId="15141" applyNumberFormat="1" applyFont="1" applyFill="1" applyBorder="1" applyAlignment="1">
      <alignment horizontal="right"/>
    </xf>
    <xf numFmtId="183" fontId="0" fillId="87" borderId="18" xfId="15141" applyNumberFormat="1" applyFont="1" applyFill="1" applyBorder="1"/>
    <xf numFmtId="183" fontId="0" fillId="87" borderId="13" xfId="15141" applyNumberFormat="1" applyFont="1" applyFill="1" applyBorder="1"/>
    <xf numFmtId="183" fontId="0" fillId="87" borderId="0" xfId="15141" applyNumberFormat="1" applyFont="1" applyFill="1" applyBorder="1"/>
    <xf numFmtId="183" fontId="0" fillId="87" borderId="32" xfId="15141" applyNumberFormat="1" applyFont="1" applyFill="1" applyBorder="1"/>
    <xf numFmtId="183" fontId="7" fillId="87" borderId="22" xfId="15141" applyNumberFormat="1" applyFont="1" applyFill="1" applyBorder="1"/>
    <xf numFmtId="183" fontId="7" fillId="87" borderId="32" xfId="15141" applyNumberFormat="1" applyFont="1" applyFill="1" applyBorder="1"/>
    <xf numFmtId="1" fontId="99" fillId="87" borderId="0" xfId="15141" applyNumberFormat="1" applyFont="1" applyFill="1"/>
    <xf numFmtId="183" fontId="7" fillId="87" borderId="0" xfId="15141" applyNumberFormat="1" applyFont="1" applyFill="1" applyBorder="1"/>
    <xf numFmtId="1" fontId="99" fillId="87" borderId="22" xfId="15141" applyNumberFormat="1" applyFont="1" applyFill="1" applyBorder="1"/>
    <xf numFmtId="1" fontId="99" fillId="87" borderId="32" xfId="15141" applyNumberFormat="1" applyFont="1" applyFill="1" applyBorder="1"/>
    <xf numFmtId="1" fontId="88" fillId="87" borderId="0" xfId="15141" applyNumberFormat="1" applyFont="1" applyFill="1"/>
    <xf numFmtId="183" fontId="7" fillId="87" borderId="18" xfId="15141" applyNumberFormat="1" applyFont="1" applyFill="1" applyBorder="1"/>
    <xf numFmtId="0" fontId="28" fillId="87" borderId="11" xfId="0" applyFont="1" applyFill="1" applyBorder="1" applyAlignment="1">
      <alignment horizontal="center" wrapText="1"/>
    </xf>
    <xf numFmtId="0" fontId="28" fillId="87" borderId="11" xfId="0" applyFont="1" applyFill="1" applyBorder="1"/>
    <xf numFmtId="183" fontId="0" fillId="87" borderId="11" xfId="0" applyNumberFormat="1" applyFill="1" applyBorder="1"/>
    <xf numFmtId="3" fontId="108" fillId="87" borderId="0" xfId="15186" applyNumberFormat="1" applyFill="1"/>
    <xf numFmtId="165" fontId="108" fillId="87" borderId="0" xfId="15141" applyFont="1" applyFill="1"/>
    <xf numFmtId="3" fontId="108" fillId="87" borderId="11" xfId="15186" applyNumberFormat="1" applyFill="1" applyBorder="1"/>
    <xf numFmtId="3" fontId="108" fillId="87" borderId="35" xfId="15186" applyNumberFormat="1" applyFill="1" applyBorder="1"/>
    <xf numFmtId="0" fontId="9" fillId="0" borderId="0" xfId="4" applyFont="1" applyFill="1" applyAlignment="1">
      <alignment horizontal="right"/>
    </xf>
    <xf numFmtId="0" fontId="9" fillId="0" borderId="0" xfId="4" applyFont="1" applyFill="1"/>
    <xf numFmtId="0" fontId="9" fillId="0" borderId="0" xfId="4" applyFont="1" applyFill="1" applyAlignment="1">
      <alignment horizontal="center"/>
    </xf>
    <xf numFmtId="0" fontId="4" fillId="0" borderId="0" xfId="1" applyFont="1" applyFill="1" applyAlignment="1">
      <alignment horizontal="right"/>
    </xf>
    <xf numFmtId="189" fontId="107" fillId="0" borderId="0" xfId="0" applyNumberFormat="1" applyFont="1"/>
    <xf numFmtId="190" fontId="0" fillId="0" borderId="0" xfId="0" applyNumberFormat="1" applyFont="1"/>
    <xf numFmtId="0" fontId="110" fillId="3" borderId="0" xfId="4" applyFont="1" applyFill="1"/>
    <xf numFmtId="0" fontId="110" fillId="2" borderId="0" xfId="4" applyFont="1" applyFill="1"/>
    <xf numFmtId="0" fontId="111" fillId="2" borderId="0" xfId="4" applyFont="1" applyFill="1"/>
    <xf numFmtId="0" fontId="111" fillId="3" borderId="0" xfId="4" applyFont="1" applyFill="1"/>
    <xf numFmtId="183" fontId="0" fillId="0" borderId="0" xfId="0" applyNumberFormat="1" applyFont="1"/>
    <xf numFmtId="0" fontId="28" fillId="87" borderId="11" xfId="0" applyFont="1" applyFill="1" applyBorder="1" applyAlignment="1">
      <alignment horizontal="left" vertical="top" wrapText="1"/>
    </xf>
    <xf numFmtId="0" fontId="102" fillId="0" borderId="0" xfId="4" applyFont="1"/>
    <xf numFmtId="3" fontId="98" fillId="3" borderId="29" xfId="24" applyNumberFormat="1" applyFont="1" applyFill="1" applyBorder="1" applyAlignment="1">
      <alignment horizontal="center"/>
    </xf>
    <xf numFmtId="3" fontId="98" fillId="87" borderId="29" xfId="24" applyNumberFormat="1" applyFont="1" applyFill="1" applyBorder="1" applyAlignment="1">
      <alignment horizontal="center"/>
    </xf>
    <xf numFmtId="0" fontId="85" fillId="0" borderId="0" xfId="24" applyFont="1" applyAlignment="1">
      <alignment horizontal="left"/>
    </xf>
    <xf numFmtId="0" fontId="100" fillId="0" borderId="29" xfId="24" applyFont="1" applyBorder="1" applyAlignment="1">
      <alignment horizontal="center"/>
    </xf>
    <xf numFmtId="0" fontId="87" fillId="0" borderId="0" xfId="24" applyFont="1" applyAlignment="1">
      <alignment horizontal="center"/>
    </xf>
    <xf numFmtId="0" fontId="85" fillId="0" borderId="0" xfId="24" applyFont="1"/>
    <xf numFmtId="0" fontId="98" fillId="0" borderId="29" xfId="24" applyFont="1" applyBorder="1" applyAlignment="1">
      <alignment horizontal="center"/>
    </xf>
    <xf numFmtId="0" fontId="98" fillId="87" borderId="29" xfId="24" applyFont="1" applyFill="1" applyBorder="1" applyAlignment="1">
      <alignment horizontal="center"/>
    </xf>
    <xf numFmtId="0" fontId="103" fillId="3" borderId="0" xfId="10" applyFont="1" applyFill="1" applyBorder="1" applyAlignment="1" applyProtection="1">
      <alignment horizontal="left" vertical="center"/>
      <protection locked="0"/>
    </xf>
    <xf numFmtId="0" fontId="102" fillId="3" borderId="0" xfId="4" applyFont="1" applyFill="1"/>
    <xf numFmtId="3" fontId="0" fillId="0" borderId="35" xfId="0" applyNumberFormat="1" applyFont="1" applyBorder="1" applyAlignment="1">
      <alignment horizontal="center" wrapText="1"/>
    </xf>
    <xf numFmtId="0" fontId="86" fillId="0" borderId="28" xfId="24" applyFont="1" applyBorder="1" applyAlignment="1">
      <alignment horizontal="center"/>
    </xf>
    <xf numFmtId="0" fontId="86" fillId="0" borderId="30" xfId="24" applyFont="1" applyBorder="1" applyAlignment="1">
      <alignment horizontal="center"/>
    </xf>
    <xf numFmtId="0" fontId="86" fillId="88" borderId="28" xfId="24" applyFont="1" applyFill="1" applyBorder="1" applyAlignment="1">
      <alignment horizontal="center"/>
    </xf>
    <xf numFmtId="0" fontId="86" fillId="88" borderId="30" xfId="24" applyFont="1" applyFill="1" applyBorder="1" applyAlignment="1">
      <alignment horizontal="center"/>
    </xf>
    <xf numFmtId="0" fontId="86" fillId="0" borderId="48" xfId="12" applyFont="1" applyFill="1" applyBorder="1" applyAlignment="1">
      <alignment horizontal="left" vertical="top" wrapText="1"/>
    </xf>
    <xf numFmtId="0" fontId="86" fillId="0" borderId="49" xfId="12" applyFont="1" applyFill="1" applyBorder="1" applyAlignment="1">
      <alignment horizontal="left" vertical="top" wrapText="1"/>
    </xf>
    <xf numFmtId="0" fontId="84" fillId="0" borderId="0" xfId="12" applyFont="1"/>
    <xf numFmtId="0" fontId="87" fillId="0" borderId="43" xfId="12" applyFont="1" applyFill="1" applyBorder="1" applyAlignment="1">
      <alignment horizontal="left" vertical="top" wrapText="1"/>
    </xf>
    <xf numFmtId="0" fontId="87" fillId="0" borderId="44" xfId="12" applyFont="1" applyFill="1" applyBorder="1" applyAlignment="1">
      <alignment horizontal="left" vertical="top" wrapText="1"/>
    </xf>
    <xf numFmtId="0" fontId="86" fillId="0" borderId="45" xfId="12" applyFont="1" applyFill="1" applyBorder="1" applyAlignment="1">
      <alignment horizontal="left" vertical="top" wrapText="1"/>
    </xf>
    <xf numFmtId="0" fontId="86" fillId="0" borderId="46" xfId="12" applyFont="1" applyFill="1" applyBorder="1" applyAlignment="1">
      <alignment horizontal="left" vertical="top" wrapText="1"/>
    </xf>
    <xf numFmtId="0" fontId="87" fillId="0" borderId="48" xfId="12" applyFont="1" applyFill="1" applyBorder="1" applyAlignment="1">
      <alignment horizontal="left" vertical="top" wrapText="1" indent="4"/>
    </xf>
    <xf numFmtId="0" fontId="87" fillId="0" borderId="49" xfId="12" applyFont="1" applyFill="1" applyBorder="1" applyAlignment="1">
      <alignment horizontal="left" vertical="top" wrapText="1" indent="4"/>
    </xf>
    <xf numFmtId="0" fontId="86" fillId="0" borderId="58" xfId="12" applyFont="1" applyFill="1" applyBorder="1" applyAlignment="1">
      <alignment horizontal="left" vertical="top" wrapText="1"/>
    </xf>
    <xf numFmtId="0" fontId="86" fillId="0" borderId="59" xfId="12" applyFont="1" applyFill="1" applyBorder="1" applyAlignment="1">
      <alignment horizontal="left" vertical="top" wrapText="1"/>
    </xf>
    <xf numFmtId="0" fontId="86" fillId="0" borderId="48" xfId="12" applyFont="1" applyFill="1" applyBorder="1" applyAlignment="1">
      <alignment horizontal="left" vertical="top" wrapText="1" indent="1"/>
    </xf>
    <xf numFmtId="0" fontId="86" fillId="0" borderId="49" xfId="12" applyFont="1" applyFill="1" applyBorder="1" applyAlignment="1">
      <alignment horizontal="left" vertical="top" wrapText="1" indent="1"/>
    </xf>
    <xf numFmtId="0" fontId="86" fillId="0" borderId="52" xfId="12" applyFont="1" applyFill="1" applyBorder="1" applyAlignment="1">
      <alignment horizontal="left" vertical="top" wrapText="1"/>
    </xf>
    <xf numFmtId="0" fontId="86" fillId="0" borderId="53" xfId="12" applyFont="1" applyFill="1" applyBorder="1" applyAlignment="1">
      <alignment horizontal="left" vertical="top" wrapText="1"/>
    </xf>
    <xf numFmtId="0" fontId="87" fillId="0" borderId="45" xfId="12" applyFont="1" applyFill="1" applyBorder="1" applyAlignment="1">
      <alignment horizontal="left" vertical="top" wrapText="1"/>
    </xf>
    <xf numFmtId="0" fontId="87" fillId="0" borderId="46" xfId="12" applyFont="1" applyFill="1" applyBorder="1" applyAlignment="1">
      <alignment horizontal="left" vertical="top" wrapText="1"/>
    </xf>
    <xf numFmtId="0" fontId="98" fillId="0" borderId="11" xfId="0" applyFont="1" applyBorder="1" applyAlignment="1">
      <alignment horizontal="center" vertical="center" wrapText="1"/>
    </xf>
    <xf numFmtId="0" fontId="98" fillId="0" borderId="11" xfId="0" applyFont="1" applyBorder="1" applyAlignment="1">
      <alignment horizontal="center" vertical="center"/>
    </xf>
    <xf numFmtId="0" fontId="109" fillId="0" borderId="0" xfId="0" applyFont="1" applyAlignment="1">
      <alignment horizontal="left" wrapText="1"/>
    </xf>
    <xf numFmtId="0" fontId="95" fillId="0" borderId="0" xfId="0" applyFont="1" applyAlignment="1">
      <alignment horizontal="left" vertical="top" wrapText="1"/>
    </xf>
    <xf numFmtId="0" fontId="84" fillId="0" borderId="0" xfId="2" applyFont="1" applyAlignment="1">
      <alignment horizontal="left"/>
    </xf>
    <xf numFmtId="0" fontId="92" fillId="0" borderId="14" xfId="2" applyFont="1" applyBorder="1" applyAlignment="1">
      <alignment horizontal="center"/>
    </xf>
    <xf numFmtId="0" fontId="92" fillId="0" borderId="14" xfId="2" applyFont="1" applyBorder="1" applyAlignment="1">
      <alignment horizontal="center" wrapText="1"/>
    </xf>
    <xf numFmtId="0" fontId="92" fillId="0" borderId="33" xfId="2" applyFont="1" applyBorder="1" applyAlignment="1">
      <alignment horizontal="center" wrapText="1"/>
    </xf>
    <xf numFmtId="0" fontId="101" fillId="0" borderId="0" xfId="0" applyFont="1" applyFill="1" applyBorder="1" applyAlignment="1">
      <alignment horizontal="left"/>
    </xf>
    <xf numFmtId="183" fontId="28" fillId="87" borderId="29" xfId="15141" applyNumberFormat="1" applyFont="1" applyFill="1" applyBorder="1" applyAlignment="1">
      <alignment horizontal="center" vertical="top" wrapText="1"/>
    </xf>
    <xf numFmtId="183" fontId="28" fillId="87" borderId="30" xfId="15141" applyNumberFormat="1" applyFont="1" applyFill="1" applyBorder="1" applyAlignment="1">
      <alignment horizontal="center" vertical="top" wrapText="1"/>
    </xf>
    <xf numFmtId="183" fontId="28" fillId="87" borderId="28" xfId="15141" applyNumberFormat="1" applyFont="1" applyFill="1" applyBorder="1" applyAlignment="1">
      <alignment horizontal="center" vertical="top" wrapText="1"/>
    </xf>
    <xf numFmtId="0" fontId="84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28" fillId="0" borderId="35" xfId="0" applyFont="1" applyBorder="1" applyAlignment="1">
      <alignment horizontal="center"/>
    </xf>
  </cellXfs>
  <cellStyles count="15200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15163" builtinId="30" customBuiltin="1"/>
    <cellStyle name="20 % – uthevingsfarge 2" xfId="15167" builtinId="34" customBuiltin="1"/>
    <cellStyle name="20 % – uthevingsfarge 3" xfId="15171" builtinId="38" customBuiltin="1"/>
    <cellStyle name="20 % – uthevingsfarge 4" xfId="15175" builtinId="42" customBuiltin="1"/>
    <cellStyle name="20 % – uthevingsfarge 5" xfId="15179" builtinId="46" customBuiltin="1"/>
    <cellStyle name="20 % – uthevingsfarge 6" xfId="15183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76" xr:uid="{00000000-0005-0000-0000-00000A000000}"/>
    <cellStyle name="20% - 1. jelölőszín 2 3" xfId="15077" xr:uid="{00000000-0005-0000-0000-00000B000000}"/>
    <cellStyle name="20% - 1. jelölőszín 3" xfId="15078" xr:uid="{00000000-0005-0000-0000-00000C000000}"/>
    <cellStyle name="20% - 1. jelölőszín 4" xfId="15079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80" xr:uid="{00000000-0005-0000-0000-000011000000}"/>
    <cellStyle name="20% - 2. jelölőszín 2 3" xfId="15081" xr:uid="{00000000-0005-0000-0000-000012000000}"/>
    <cellStyle name="20% - 2. jelölőszín 3" xfId="15082" xr:uid="{00000000-0005-0000-0000-000013000000}"/>
    <cellStyle name="20% - 2. jelölőszín 4" xfId="15083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84" xr:uid="{00000000-0005-0000-0000-000018000000}"/>
    <cellStyle name="20% - 3. jelölőszín 2 3" xfId="15085" xr:uid="{00000000-0005-0000-0000-000019000000}"/>
    <cellStyle name="20% - 3. jelölőszín 3" xfId="15086" xr:uid="{00000000-0005-0000-0000-00001A000000}"/>
    <cellStyle name="20% - 3. jelölőszín 4" xfId="15087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88" xr:uid="{00000000-0005-0000-0000-00001F000000}"/>
    <cellStyle name="20% - 4. jelölőszín 2 3" xfId="15089" xr:uid="{00000000-0005-0000-0000-000020000000}"/>
    <cellStyle name="20% - 4. jelölőszín 3" xfId="15090" xr:uid="{00000000-0005-0000-0000-000021000000}"/>
    <cellStyle name="20% - 4. jelölőszín 4" xfId="15091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92" xr:uid="{00000000-0005-0000-0000-000026000000}"/>
    <cellStyle name="20% - 5. jelölőszín 2 3" xfId="15093" xr:uid="{00000000-0005-0000-0000-000027000000}"/>
    <cellStyle name="20% - 5. jelölőszín 3" xfId="15094" xr:uid="{00000000-0005-0000-0000-000028000000}"/>
    <cellStyle name="20% - 5. jelölőszín 4" xfId="15095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96" xr:uid="{00000000-0005-0000-0000-00002D000000}"/>
    <cellStyle name="20% - 6. jelölőszín 2 3" xfId="15097" xr:uid="{00000000-0005-0000-0000-00002E000000}"/>
    <cellStyle name="20% - 6. jelölőszín 3" xfId="15098" xr:uid="{00000000-0005-0000-0000-00002F000000}"/>
    <cellStyle name="20% - 6. jelölőszín 4" xfId="15099" xr:uid="{00000000-0005-0000-0000-000030000000}"/>
    <cellStyle name="20% - 6. jelölőszín_20130128_ITS on reporting_Annex I_CA" xfId="50" xr:uid="{00000000-0005-0000-0000-000031000000}"/>
    <cellStyle name="20% - Accent1" xfId="51" xr:uid="{00000000-0005-0000-0000-000032000000}"/>
    <cellStyle name="20% - Accent1 2" xfId="52" xr:uid="{00000000-0005-0000-0000-000033000000}"/>
    <cellStyle name="20% - Accent2" xfId="53" xr:uid="{00000000-0005-0000-0000-000034000000}"/>
    <cellStyle name="20% - Accent2 2" xfId="54" xr:uid="{00000000-0005-0000-0000-000035000000}"/>
    <cellStyle name="20% - Accent3" xfId="55" xr:uid="{00000000-0005-0000-0000-000036000000}"/>
    <cellStyle name="20% - Accent3 2" xfId="56" xr:uid="{00000000-0005-0000-0000-000037000000}"/>
    <cellStyle name="20% - Accent4" xfId="57" xr:uid="{00000000-0005-0000-0000-000038000000}"/>
    <cellStyle name="20% - Accent4 2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6" xfId="61" xr:uid="{00000000-0005-0000-0000-00003C000000}"/>
    <cellStyle name="20% - Accent6 2" xfId="62" xr:uid="{00000000-0005-0000-0000-00003D000000}"/>
    <cellStyle name="20% - Énfasis1" xfId="63" xr:uid="{00000000-0005-0000-0000-00003E000000}"/>
    <cellStyle name="20% - Énfasis1 2" xfId="15100" xr:uid="{00000000-0005-0000-0000-00003F000000}"/>
    <cellStyle name="20% - Énfasis1 3" xfId="15101" xr:uid="{00000000-0005-0000-0000-000040000000}"/>
    <cellStyle name="20% - Énfasis2" xfId="64" xr:uid="{00000000-0005-0000-0000-000041000000}"/>
    <cellStyle name="20% - Énfasis2 2" xfId="15102" xr:uid="{00000000-0005-0000-0000-000042000000}"/>
    <cellStyle name="20% - Énfasis2 3" xfId="15103" xr:uid="{00000000-0005-0000-0000-000043000000}"/>
    <cellStyle name="20% - Énfasis3" xfId="65" xr:uid="{00000000-0005-0000-0000-000044000000}"/>
    <cellStyle name="20% - Énfasis3 2" xfId="15104" xr:uid="{00000000-0005-0000-0000-000045000000}"/>
    <cellStyle name="20% - Énfasis3 3" xfId="15105" xr:uid="{00000000-0005-0000-0000-000046000000}"/>
    <cellStyle name="20% - Énfasis4" xfId="66" xr:uid="{00000000-0005-0000-0000-000047000000}"/>
    <cellStyle name="20% - Énfasis4 2" xfId="15106" xr:uid="{00000000-0005-0000-0000-000048000000}"/>
    <cellStyle name="20% - Énfasis4 3" xfId="15107" xr:uid="{00000000-0005-0000-0000-000049000000}"/>
    <cellStyle name="20% - Énfasis5" xfId="67" xr:uid="{00000000-0005-0000-0000-00004A000000}"/>
    <cellStyle name="20% - Énfasis5 2" xfId="15108" xr:uid="{00000000-0005-0000-0000-00004B000000}"/>
    <cellStyle name="20% - Énfasis5 3" xfId="15109" xr:uid="{00000000-0005-0000-0000-00004C000000}"/>
    <cellStyle name="20% - Énfasis6" xfId="68" xr:uid="{00000000-0005-0000-0000-00004D000000}"/>
    <cellStyle name="20% - Énfasis6 2" xfId="15110" xr:uid="{00000000-0005-0000-0000-00004E000000}"/>
    <cellStyle name="20% - Énfasis6 3" xfId="15111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15164" builtinId="31" customBuiltin="1"/>
    <cellStyle name="40 % – uthevingsfarge 2" xfId="15168" builtinId="35" customBuiltin="1"/>
    <cellStyle name="40 % – uthevingsfarge 3" xfId="15172" builtinId="39" customBuiltin="1"/>
    <cellStyle name="40 % – uthevingsfarge 4" xfId="15176" builtinId="43" customBuiltin="1"/>
    <cellStyle name="40 % – uthevingsfarge 5" xfId="15180" builtinId="47" customBuiltin="1"/>
    <cellStyle name="40 % – uthevingsfarge 6" xfId="15184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" xfId="6381" xr:uid="{00000000-0005-0000-0000-0000FE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" xfId="6385" xr:uid="{00000000-0005-0000-0000-000002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" xfId="6389" xr:uid="{00000000-0005-0000-0000-000006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" xfId="6393" xr:uid="{00000000-0005-0000-0000-00000A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" xfId="6397" xr:uid="{00000000-0005-0000-0000-00000E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" xfId="6401" xr:uid="{00000000-0005-0000-0000-000012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5165" builtinId="32" customBuiltin="1"/>
    <cellStyle name="60 % – uthevingsfarge 2" xfId="15169" builtinId="36" customBuiltin="1"/>
    <cellStyle name="60 % – uthevingsfarge 3" xfId="15173" builtinId="40" customBuiltin="1"/>
    <cellStyle name="60 % – uthevingsfarge 4" xfId="15177" builtinId="44" customBuiltin="1"/>
    <cellStyle name="60 % – uthevingsfarge 5" xfId="15181" builtinId="48" customBuiltin="1"/>
    <cellStyle name="60 % – uthevingsfarge 6" xfId="15185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" xfId="12699" xr:uid="{00000000-0005-0000-0000-0000B2310000}"/>
    <cellStyle name="60% - Accent1 2" xfId="12700" xr:uid="{00000000-0005-0000-0000-0000B3310000}"/>
    <cellStyle name="60% - Accent2" xfId="12701" xr:uid="{00000000-0005-0000-0000-0000B4310000}"/>
    <cellStyle name="60% - Accent2 2" xfId="12702" xr:uid="{00000000-0005-0000-0000-0000B5310000}"/>
    <cellStyle name="60% - Accent3" xfId="12703" xr:uid="{00000000-0005-0000-0000-0000B6310000}"/>
    <cellStyle name="60% - Accent3 2" xfId="12704" xr:uid="{00000000-0005-0000-0000-0000B7310000}"/>
    <cellStyle name="60% - Accent4" xfId="12705" xr:uid="{00000000-0005-0000-0000-0000B8310000}"/>
    <cellStyle name="60% - Accent4 2" xfId="12706" xr:uid="{00000000-0005-0000-0000-0000B9310000}"/>
    <cellStyle name="60% - Accent5" xfId="12707" xr:uid="{00000000-0005-0000-0000-0000BA310000}"/>
    <cellStyle name="60% - Accent5 2" xfId="12708" xr:uid="{00000000-0005-0000-0000-0000BB310000}"/>
    <cellStyle name="60% - Accent6" xfId="12709" xr:uid="{00000000-0005-0000-0000-0000BC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2717" xr:uid="{00000000-0005-0000-0000-0000CA310000}"/>
    <cellStyle name="Accent1 2" xfId="12718" xr:uid="{00000000-0005-0000-0000-0000CB310000}"/>
    <cellStyle name="Accent2" xfId="12719" xr:uid="{00000000-0005-0000-0000-0000CC310000}"/>
    <cellStyle name="Accent2 2" xfId="12720" xr:uid="{00000000-0005-0000-0000-0000CD310000}"/>
    <cellStyle name="Accent3" xfId="12721" xr:uid="{00000000-0005-0000-0000-0000CE310000}"/>
    <cellStyle name="Accent3 2" xfId="12722" xr:uid="{00000000-0005-0000-0000-0000CF310000}"/>
    <cellStyle name="Accent4" xfId="12723" xr:uid="{00000000-0005-0000-0000-0000D0310000}"/>
    <cellStyle name="Accent4 2" xfId="12724" xr:uid="{00000000-0005-0000-0000-0000D1310000}"/>
    <cellStyle name="Accent5" xfId="12725" xr:uid="{00000000-0005-0000-0000-0000D2310000}"/>
    <cellStyle name="Accent5 2" xfId="12726" xr:uid="{00000000-0005-0000-0000-0000D3310000}"/>
    <cellStyle name="Accent6" xfId="12727" xr:uid="{00000000-0005-0000-0000-0000D4310000}"/>
    <cellStyle name="Accent6 2" xfId="12728" xr:uid="{00000000-0005-0000-0000-0000D5310000}"/>
    <cellStyle name="Advarselstekst" xfId="12729" xr:uid="{00000000-0005-0000-0000-0000D6310000}"/>
    <cellStyle name="AnnotationCells" xfId="12730" xr:uid="{00000000-0005-0000-0000-0000D7310000}"/>
    <cellStyle name="Bad" xfId="12731" xr:uid="{00000000-0005-0000-0000-0000D8310000}"/>
    <cellStyle name="Bad 2" xfId="12732" xr:uid="{00000000-0005-0000-0000-0000D9310000}"/>
    <cellStyle name="Bemærk!" xfId="12733" xr:uid="{00000000-0005-0000-0000-0000DA310000}"/>
    <cellStyle name="Beregning" xfId="15155" builtinId="22" customBuiltin="1"/>
    <cellStyle name="Bevitel" xfId="12734" xr:uid="{00000000-0005-0000-0000-0000DC310000}"/>
    <cellStyle name="Buena" xfId="12735" xr:uid="{00000000-0005-0000-0000-0000DD310000}"/>
    <cellStyle name="Calculation" xfId="12736" xr:uid="{00000000-0005-0000-0000-0000DE310000}"/>
    <cellStyle name="Calculation 2" xfId="12737" xr:uid="{00000000-0005-0000-0000-0000DF310000}"/>
    <cellStyle name="Calculation 3" xfId="12738" xr:uid="{00000000-0005-0000-0000-0000E0310000}"/>
    <cellStyle name="Cálculo" xfId="12739" xr:uid="{00000000-0005-0000-0000-0000E1310000}"/>
    <cellStyle name="Celda de comprobación" xfId="12740" xr:uid="{00000000-0005-0000-0000-0000E2310000}"/>
    <cellStyle name="Celda vinculada" xfId="12741" xr:uid="{00000000-0005-0000-0000-0000E3310000}"/>
    <cellStyle name="Changed" xfId="12742" xr:uid="{00000000-0005-0000-0000-0000E4310000}"/>
    <cellStyle name="Check Cell" xfId="12743" xr:uid="{00000000-0005-0000-0000-0000E5310000}"/>
    <cellStyle name="Check Cell 2" xfId="12744" xr:uid="{00000000-0005-0000-0000-0000E6310000}"/>
    <cellStyle name="checkExposure" xfId="12745" xr:uid="{00000000-0005-0000-0000-0000E7310000}"/>
    <cellStyle name="Cím" xfId="12746" xr:uid="{00000000-0005-0000-0000-0000E8310000}"/>
    <cellStyle name="Címsor 1" xfId="12747" xr:uid="{00000000-0005-0000-0000-0000E9310000}"/>
    <cellStyle name="Címsor 2" xfId="12748" xr:uid="{00000000-0005-0000-0000-0000EA310000}"/>
    <cellStyle name="Címsor 3" xfId="12749" xr:uid="{00000000-0005-0000-0000-0000EB310000}"/>
    <cellStyle name="Címsor 4" xfId="12750" xr:uid="{00000000-0005-0000-0000-0000EC310000}"/>
    <cellStyle name="Comma 2" xfId="12751" xr:uid="{00000000-0005-0000-0000-0000ED310000}"/>
    <cellStyle name="DataCells" xfId="12752" xr:uid="{00000000-0005-0000-0000-0000EE310000}"/>
    <cellStyle name="Deleted" xfId="12753" xr:uid="{00000000-0005-0000-0000-0000EF310000}"/>
    <cellStyle name="Dårlig" xfId="15151" builtinId="27" customBuiltin="1"/>
    <cellStyle name="Ellenőrzőcella" xfId="12754" xr:uid="{00000000-0005-0000-0000-0000F1310000}"/>
    <cellStyle name="Encabezado 4" xfId="12755" xr:uid="{00000000-0005-0000-0000-0000F2310000}"/>
    <cellStyle name="Énfasis1" xfId="12756" xr:uid="{00000000-0005-0000-0000-0000F3310000}"/>
    <cellStyle name="Énfasis2" xfId="12757" xr:uid="{00000000-0005-0000-0000-0000F4310000}"/>
    <cellStyle name="Énfasis3" xfId="12758" xr:uid="{00000000-0005-0000-0000-0000F5310000}"/>
    <cellStyle name="Énfasis4" xfId="12759" xr:uid="{00000000-0005-0000-0000-0000F6310000}"/>
    <cellStyle name="Énfasis5" xfId="12760" xr:uid="{00000000-0005-0000-0000-0000F7310000}"/>
    <cellStyle name="Énfasis6" xfId="12761" xr:uid="{00000000-0005-0000-0000-0000F8310000}"/>
    <cellStyle name="Entrada" xfId="12762" xr:uid="{00000000-0005-0000-0000-0000F9310000}"/>
    <cellStyle name="Explanatory Text" xfId="12763" xr:uid="{00000000-0005-0000-0000-0000FA310000}"/>
    <cellStyle name="Explanatory Text 2" xfId="12764" xr:uid="{00000000-0005-0000-0000-0000FB310000}"/>
    <cellStyle name="Explanatory Text 3" xfId="12765" xr:uid="{00000000-0005-0000-0000-0000FC310000}"/>
    <cellStyle name="EY0dp" xfId="15112" xr:uid="{00000000-0005-0000-0000-0000FD310000}"/>
    <cellStyle name="EYColumnHeading" xfId="15113" xr:uid="{00000000-0005-0000-0000-0000FE310000}"/>
    <cellStyle name="EYnumber" xfId="15114" xr:uid="{00000000-0005-0000-0000-0000FF310000}"/>
    <cellStyle name="EYSheetHeader1" xfId="15115" xr:uid="{00000000-0005-0000-0000-000000320000}"/>
    <cellStyle name="EYtext" xfId="15116" xr:uid="{00000000-0005-0000-0000-000001320000}"/>
    <cellStyle name="Figyelmeztetés" xfId="12766" xr:uid="{00000000-0005-0000-0000-000002320000}"/>
    <cellStyle name="Forklarende tekst" xfId="15160" builtinId="53" customBuiltin="1"/>
    <cellStyle name="God" xfId="15150" builtinId="26" customBuiltin="1"/>
    <cellStyle name="Good" xfId="12767" xr:uid="{00000000-0005-0000-0000-000005320000}"/>
    <cellStyle name="Good 2" xfId="12768" xr:uid="{00000000-0005-0000-0000-000006320000}"/>
    <cellStyle name="greyed" xfId="12769" xr:uid="{00000000-0005-0000-0000-000007320000}"/>
    <cellStyle name="greyed 2" xfId="12770" xr:uid="{00000000-0005-0000-0000-000008320000}"/>
    <cellStyle name="Heading 1" xfId="12771" xr:uid="{00000000-0005-0000-0000-000009320000}"/>
    <cellStyle name="Heading 1 2" xfId="12772" xr:uid="{00000000-0005-0000-0000-00000A320000}"/>
    <cellStyle name="Heading 1 2 2" xfId="12773" xr:uid="{00000000-0005-0000-0000-00000B320000}"/>
    <cellStyle name="Heading 2" xfId="12774" xr:uid="{00000000-0005-0000-0000-00000C320000}"/>
    <cellStyle name="Heading 2 2" xfId="12775" xr:uid="{00000000-0005-0000-0000-00000D320000}"/>
    <cellStyle name="Heading 2 2 2" xfId="12776" xr:uid="{00000000-0005-0000-0000-00000E320000}"/>
    <cellStyle name="Heading 3" xfId="12777" xr:uid="{00000000-0005-0000-0000-00000F320000}"/>
    <cellStyle name="Heading 3 2" xfId="12778" xr:uid="{00000000-0005-0000-0000-000010320000}"/>
    <cellStyle name="Heading 4" xfId="12779" xr:uid="{00000000-0005-0000-0000-000011320000}"/>
    <cellStyle name="Heading 4 2" xfId="12780" xr:uid="{00000000-0005-0000-0000-000012320000}"/>
    <cellStyle name="HeadingTable" xfId="12781" xr:uid="{00000000-0005-0000-0000-000013320000}"/>
    <cellStyle name="highlightExposure" xfId="12782" xr:uid="{00000000-0005-0000-0000-000014320000}"/>
    <cellStyle name="highlightPD" xfId="12783" xr:uid="{00000000-0005-0000-0000-000015320000}"/>
    <cellStyle name="highlightPercentage" xfId="12784" xr:uid="{00000000-0005-0000-0000-000016320000}"/>
    <cellStyle name="highlightText" xfId="12785" xr:uid="{00000000-0005-0000-0000-000017320000}"/>
    <cellStyle name="Hipervínculo 2" xfId="12786" xr:uid="{00000000-0005-0000-0000-000018320000}"/>
    <cellStyle name="Hipervínculo 2 2" xfId="12787" xr:uid="{00000000-0005-0000-0000-000019320000}"/>
    <cellStyle name="Hivatkozott cella" xfId="12788" xr:uid="{00000000-0005-0000-0000-00001A320000}"/>
    <cellStyle name="Hyperkobling" xfId="4" builtinId="8" customBuiltin="1"/>
    <cellStyle name="Hyperkobling 2" xfId="12789" xr:uid="{00000000-0005-0000-0000-00001C320000}"/>
    <cellStyle name="Hyperkobling 2 2" xfId="12790" xr:uid="{00000000-0005-0000-0000-00001D320000}"/>
    <cellStyle name="Hyperkobling 3" xfId="12791" xr:uid="{00000000-0005-0000-0000-00001E320000}"/>
    <cellStyle name="Hyperkobling 3 2" xfId="12792" xr:uid="{00000000-0005-0000-0000-00001F320000}"/>
    <cellStyle name="Hyperkobling 4" xfId="12793" xr:uid="{00000000-0005-0000-0000-000020320000}"/>
    <cellStyle name="Hyperlink 2" xfId="12794" xr:uid="{00000000-0005-0000-0000-000021320000}"/>
    <cellStyle name="Hyperlink 2 2" xfId="12795" xr:uid="{00000000-0005-0000-0000-000022320000}"/>
    <cellStyle name="Hyperlink 3" xfId="12796" xr:uid="{00000000-0005-0000-0000-000023320000}"/>
    <cellStyle name="Hyperlink 3 2" xfId="12797" xr:uid="{00000000-0005-0000-0000-000024320000}"/>
    <cellStyle name="Hyperlink_20090914_1805 Meneau_COREP ON COREP amendments (GSD) + FR" xfId="12798" xr:uid="{00000000-0005-0000-0000-000025320000}"/>
    <cellStyle name="Incorrecto" xfId="12799" xr:uid="{00000000-0005-0000-0000-000026320000}"/>
    <cellStyle name="Inndata" xfId="15153" builtinId="20" customBuiltin="1"/>
    <cellStyle name="Input" xfId="12800" xr:uid="{00000000-0005-0000-0000-000028320000}"/>
    <cellStyle name="Input 2" xfId="12801" xr:uid="{00000000-0005-0000-0000-000029320000}"/>
    <cellStyle name="Input 3" xfId="12802" xr:uid="{00000000-0005-0000-0000-00002A320000}"/>
    <cellStyle name="inputDate" xfId="12803" xr:uid="{00000000-0005-0000-0000-00002B320000}"/>
    <cellStyle name="inputExposure" xfId="12804" xr:uid="{00000000-0005-0000-0000-00002C320000}"/>
    <cellStyle name="inputMaturity" xfId="12805" xr:uid="{00000000-0005-0000-0000-00002D320000}"/>
    <cellStyle name="inputParameterE" xfId="12806" xr:uid="{00000000-0005-0000-0000-00002E320000}"/>
    <cellStyle name="inputPD" xfId="12807" xr:uid="{00000000-0005-0000-0000-00002F320000}"/>
    <cellStyle name="inputPercentage" xfId="12808" xr:uid="{00000000-0005-0000-0000-000030320000}"/>
    <cellStyle name="inputPercentageL" xfId="12809" xr:uid="{00000000-0005-0000-0000-000031320000}"/>
    <cellStyle name="inputPercentageS" xfId="12810" xr:uid="{00000000-0005-0000-0000-000032320000}"/>
    <cellStyle name="inputSelection" xfId="12811" xr:uid="{00000000-0005-0000-0000-000033320000}"/>
    <cellStyle name="inputText" xfId="12812" xr:uid="{00000000-0005-0000-0000-000034320000}"/>
    <cellStyle name="Jegyzet" xfId="12813" xr:uid="{00000000-0005-0000-0000-000035320000}"/>
    <cellStyle name="Jegyzet 2" xfId="12814" xr:uid="{00000000-0005-0000-0000-000036320000}"/>
    <cellStyle name="Jelölőszín (1)" xfId="12815" xr:uid="{00000000-0005-0000-0000-000037320000}"/>
    <cellStyle name="Jelölőszín (2)" xfId="12816" xr:uid="{00000000-0005-0000-0000-000038320000}"/>
    <cellStyle name="Jelölőszín (3)" xfId="12817" xr:uid="{00000000-0005-0000-0000-000039320000}"/>
    <cellStyle name="Jelölőszín (4)" xfId="12818" xr:uid="{00000000-0005-0000-0000-00003A320000}"/>
    <cellStyle name="Jelölőszín (5)" xfId="12819" xr:uid="{00000000-0005-0000-0000-00003B320000}"/>
    <cellStyle name="Jelölőszín (6)" xfId="12820" xr:uid="{00000000-0005-0000-0000-00003C320000}"/>
    <cellStyle name="Jó" xfId="12821" xr:uid="{00000000-0005-0000-0000-00003D320000}"/>
    <cellStyle name="Kimenet" xfId="12822" xr:uid="{00000000-0005-0000-0000-00003E320000}"/>
    <cellStyle name="Koblet celle" xfId="15156" builtinId="24" customBuiltin="1"/>
    <cellStyle name="Komma" xfId="15141" builtinId="3"/>
    <cellStyle name="Komma 10" xfId="19" xr:uid="{00000000-0005-0000-0000-000041320000}"/>
    <cellStyle name="Komma 11" xfId="20" xr:uid="{00000000-0005-0000-0000-000042320000}"/>
    <cellStyle name="Komma 12" xfId="21" xr:uid="{00000000-0005-0000-0000-000043320000}"/>
    <cellStyle name="Komma 12 2" xfId="15117" xr:uid="{00000000-0005-0000-0000-000044320000}"/>
    <cellStyle name="Komma 13" xfId="23" xr:uid="{00000000-0005-0000-0000-000045320000}"/>
    <cellStyle name="Komma 13 2" xfId="15118" xr:uid="{00000000-0005-0000-0000-000046320000}"/>
    <cellStyle name="Komma 14" xfId="15119" xr:uid="{00000000-0005-0000-0000-000047320000}"/>
    <cellStyle name="Komma 14 2" xfId="15120" xr:uid="{00000000-0005-0000-0000-000048320000}"/>
    <cellStyle name="Komma 15" xfId="15121" xr:uid="{00000000-0005-0000-0000-000049320000}"/>
    <cellStyle name="Komma 15 2" xfId="15122" xr:uid="{00000000-0005-0000-0000-00004A320000}"/>
    <cellStyle name="Komma 16" xfId="15123" xr:uid="{00000000-0005-0000-0000-00004B320000}"/>
    <cellStyle name="Komma 16 2" xfId="15124" xr:uid="{00000000-0005-0000-0000-00004C320000}"/>
    <cellStyle name="Komma 17" xfId="12823" xr:uid="{00000000-0005-0000-0000-00004D320000}"/>
    <cellStyle name="Komma 17 2" xfId="15140" xr:uid="{00000000-0005-0000-0000-00004E320000}"/>
    <cellStyle name="Komma 17 3" xfId="15144" xr:uid="{00000000-0005-0000-0000-00004F320000}"/>
    <cellStyle name="Komma 18" xfId="15136" xr:uid="{00000000-0005-0000-0000-000050320000}"/>
    <cellStyle name="Komma 19" xfId="15137" xr:uid="{00000000-0005-0000-0000-000051320000}"/>
    <cellStyle name="Komma 2" xfId="6" xr:uid="{00000000-0005-0000-0000-000052320000}"/>
    <cellStyle name="Komma 2 2" xfId="7" xr:uid="{00000000-0005-0000-0000-000053320000}"/>
    <cellStyle name="Komma 2 2 2" xfId="15199" xr:uid="{00000000-0005-0000-0000-000054320000}"/>
    <cellStyle name="Komma 2 3" xfId="9" xr:uid="{00000000-0005-0000-0000-000055320000}"/>
    <cellStyle name="Komma 2 4" xfId="15125" xr:uid="{00000000-0005-0000-0000-000056320000}"/>
    <cellStyle name="Komma 2 4 2" xfId="15126" xr:uid="{00000000-0005-0000-0000-000057320000}"/>
    <cellStyle name="Komma 2 5" xfId="15127" xr:uid="{00000000-0005-0000-0000-000058320000}"/>
    <cellStyle name="Komma 2 6" xfId="15190" xr:uid="{00000000-0005-0000-0000-000059320000}"/>
    <cellStyle name="Komma 20" xfId="15139" xr:uid="{00000000-0005-0000-0000-00005A320000}"/>
    <cellStyle name="Komma 21" xfId="15142" xr:uid="{00000000-0005-0000-0000-00005B320000}"/>
    <cellStyle name="Komma 22" xfId="15143" xr:uid="{00000000-0005-0000-0000-00005C320000}"/>
    <cellStyle name="Komma 3" xfId="8" xr:uid="{00000000-0005-0000-0000-00005D320000}"/>
    <cellStyle name="Komma 3 2" xfId="12824" xr:uid="{00000000-0005-0000-0000-00005E320000}"/>
    <cellStyle name="Komma 3 3" xfId="12825" xr:uid="{00000000-0005-0000-0000-00005F320000}"/>
    <cellStyle name="Komma 3 4" xfId="12826" xr:uid="{00000000-0005-0000-0000-000060320000}"/>
    <cellStyle name="Komma 3 5" xfId="12827" xr:uid="{00000000-0005-0000-0000-000061320000}"/>
    <cellStyle name="Komma 3 6" xfId="15194" xr:uid="{00000000-0005-0000-0000-000062320000}"/>
    <cellStyle name="Komma 4" xfId="11" xr:uid="{00000000-0005-0000-0000-000063320000}"/>
    <cellStyle name="Komma 4 2" xfId="15128" xr:uid="{00000000-0005-0000-0000-000064320000}"/>
    <cellStyle name="Komma 5" xfId="13" xr:uid="{00000000-0005-0000-0000-000065320000}"/>
    <cellStyle name="Komma 6" xfId="15" xr:uid="{00000000-0005-0000-0000-000066320000}"/>
    <cellStyle name="Komma 6 2" xfId="15129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30" xr:uid="{00000000-0005-0000-0000-00006B320000}"/>
    <cellStyle name="Kontrollcelle" xfId="15157" builtinId="23" customBuiltin="1"/>
    <cellStyle name="Kontroller celle" xfId="12828" xr:uid="{00000000-0005-0000-0000-00006D320000}"/>
    <cellStyle name="Lien hypertexte 2" xfId="12829" xr:uid="{00000000-0005-0000-0000-00006E320000}"/>
    <cellStyle name="Lien hypertexte 2 2" xfId="12830" xr:uid="{00000000-0005-0000-0000-00006F320000}"/>
    <cellStyle name="Lien hypertexte 3" xfId="12831" xr:uid="{00000000-0005-0000-0000-000070320000}"/>
    <cellStyle name="Linked Cell" xfId="12832" xr:uid="{00000000-0005-0000-0000-000071320000}"/>
    <cellStyle name="Linked Cell 2" xfId="12833" xr:uid="{00000000-0005-0000-0000-000072320000}"/>
    <cellStyle name="Magyarázó szöveg" xfId="12834" xr:uid="{00000000-0005-0000-0000-000073320000}"/>
    <cellStyle name="Markeringsfarve1" xfId="12835" xr:uid="{00000000-0005-0000-0000-000074320000}"/>
    <cellStyle name="Markeringsfarve2" xfId="12836" xr:uid="{00000000-0005-0000-0000-000075320000}"/>
    <cellStyle name="Markeringsfarve3" xfId="12837" xr:uid="{00000000-0005-0000-0000-000076320000}"/>
    <cellStyle name="Markeringsfarve4" xfId="12838" xr:uid="{00000000-0005-0000-0000-000077320000}"/>
    <cellStyle name="Markeringsfarve5" xfId="12839" xr:uid="{00000000-0005-0000-0000-000078320000}"/>
    <cellStyle name="Markeringsfarve6" xfId="12840" xr:uid="{00000000-0005-0000-0000-000079320000}"/>
    <cellStyle name="Merknad" xfId="15159" builtinId="10" customBuiltin="1"/>
    <cellStyle name="Merknad 2" xfId="12841" xr:uid="{00000000-0005-0000-0000-00007B320000}"/>
    <cellStyle name="Merknad 2 10" xfId="12842" xr:uid="{00000000-0005-0000-0000-00007C320000}"/>
    <cellStyle name="Merknad 2 11" xfId="12843" xr:uid="{00000000-0005-0000-0000-00007D320000}"/>
    <cellStyle name="Merknad 2 12" xfId="12844" xr:uid="{00000000-0005-0000-0000-00007E320000}"/>
    <cellStyle name="Merknad 2 13" xfId="12845" xr:uid="{00000000-0005-0000-0000-00007F320000}"/>
    <cellStyle name="Merknad 2 14" xfId="12846" xr:uid="{00000000-0005-0000-0000-000080320000}"/>
    <cellStyle name="Merknad 2 15" xfId="12847" xr:uid="{00000000-0005-0000-0000-000081320000}"/>
    <cellStyle name="Merknad 2 16" xfId="12848" xr:uid="{00000000-0005-0000-0000-000082320000}"/>
    <cellStyle name="Merknad 2 17" xfId="12849" xr:uid="{00000000-0005-0000-0000-000083320000}"/>
    <cellStyle name="Merknad 2 18" xfId="12850" xr:uid="{00000000-0005-0000-0000-000084320000}"/>
    <cellStyle name="Merknad 2 19" xfId="12851" xr:uid="{00000000-0005-0000-0000-000085320000}"/>
    <cellStyle name="Merknad 2 2" xfId="12852" xr:uid="{00000000-0005-0000-0000-000086320000}"/>
    <cellStyle name="Merknad 2 20" xfId="12853" xr:uid="{00000000-0005-0000-0000-000087320000}"/>
    <cellStyle name="Merknad 2 3" xfId="12854" xr:uid="{00000000-0005-0000-0000-000088320000}"/>
    <cellStyle name="Merknad 2 4" xfId="12855" xr:uid="{00000000-0005-0000-0000-000089320000}"/>
    <cellStyle name="Merknad 2 5" xfId="12856" xr:uid="{00000000-0005-0000-0000-00008A320000}"/>
    <cellStyle name="Merknad 2 6" xfId="12857" xr:uid="{00000000-0005-0000-0000-00008B320000}"/>
    <cellStyle name="Merknad 2 7" xfId="12858" xr:uid="{00000000-0005-0000-0000-00008C320000}"/>
    <cellStyle name="Merknad 2 8" xfId="12859" xr:uid="{00000000-0005-0000-0000-00008D320000}"/>
    <cellStyle name="Merknad 2 9" xfId="12860" xr:uid="{00000000-0005-0000-0000-00008E320000}"/>
    <cellStyle name="Millares 2" xfId="12861" xr:uid="{00000000-0005-0000-0000-00008F320000}"/>
    <cellStyle name="Millares 2 2" xfId="12862" xr:uid="{00000000-0005-0000-0000-000090320000}"/>
    <cellStyle name="Millares 3" xfId="12863" xr:uid="{00000000-0005-0000-0000-000091320000}"/>
    <cellStyle name="Millares 3 2" xfId="12864" xr:uid="{00000000-0005-0000-0000-000092320000}"/>
    <cellStyle name="Milliers [0]_3A_NumeratorReport_Option1_040611" xfId="12865" xr:uid="{00000000-0005-0000-0000-000093320000}"/>
    <cellStyle name="Milliers_3A_NumeratorReport_Option1_040611" xfId="12866" xr:uid="{00000000-0005-0000-0000-000094320000}"/>
    <cellStyle name="Monétaire [0]_3A_NumeratorReport_Option1_040611" xfId="12867" xr:uid="{00000000-0005-0000-0000-000095320000}"/>
    <cellStyle name="Monétaire_3A_NumeratorReport_Option1_040611" xfId="12868" xr:uid="{00000000-0005-0000-0000-000096320000}"/>
    <cellStyle name="Navadno_List1" xfId="12869" xr:uid="{00000000-0005-0000-0000-000097320000}"/>
    <cellStyle name="Neutral" xfId="12870" xr:uid="{00000000-0005-0000-0000-000098320000}"/>
    <cellStyle name="Neutral 2" xfId="12871" xr:uid="{00000000-0005-0000-0000-000099320000}"/>
    <cellStyle name="Neutral 3" xfId="12872" xr:uid="{00000000-0005-0000-0000-00009A320000}"/>
    <cellStyle name="New" xfId="12873" xr:uid="{00000000-0005-0000-0000-00009B320000}"/>
    <cellStyle name="Normal" xfId="0" builtinId="0"/>
    <cellStyle name="Normal 10" xfId="12874" xr:uid="{00000000-0005-0000-0000-00009D320000}"/>
    <cellStyle name="Normal 11" xfId="12875" xr:uid="{00000000-0005-0000-0000-00009E320000}"/>
    <cellStyle name="Normal 11 2" xfId="15131" xr:uid="{00000000-0005-0000-0000-00009F320000}"/>
    <cellStyle name="Normal 12" xfId="12876" xr:uid="{00000000-0005-0000-0000-0000A0320000}"/>
    <cellStyle name="Normal 12 2" xfId="12877" xr:uid="{00000000-0005-0000-0000-0000A1320000}"/>
    <cellStyle name="Normal 12 3" xfId="15134" xr:uid="{00000000-0005-0000-0000-0000A2320000}"/>
    <cellStyle name="Normal 13" xfId="12878" xr:uid="{00000000-0005-0000-0000-0000A3320000}"/>
    <cellStyle name="Normal 14" xfId="12879" xr:uid="{00000000-0005-0000-0000-0000A4320000}"/>
    <cellStyle name="Normal 15" xfId="12880" xr:uid="{00000000-0005-0000-0000-0000A5320000}"/>
    <cellStyle name="Normal 16" xfId="12881" xr:uid="{00000000-0005-0000-0000-0000A6320000}"/>
    <cellStyle name="Normal 17" xfId="12882" xr:uid="{00000000-0005-0000-0000-0000A7320000}"/>
    <cellStyle name="Normal 18" xfId="12883" xr:uid="{00000000-0005-0000-0000-0000A8320000}"/>
    <cellStyle name="Normal 19" xfId="12884" xr:uid="{00000000-0005-0000-0000-0000A9320000}"/>
    <cellStyle name="Normal 2" xfId="2" xr:uid="{00000000-0005-0000-0000-0000AA320000}"/>
    <cellStyle name="Normal 2 10" xfId="12885" xr:uid="{00000000-0005-0000-0000-0000AB320000}"/>
    <cellStyle name="Normal 2 10 2" xfId="12886" xr:uid="{00000000-0005-0000-0000-0000AC320000}"/>
    <cellStyle name="Normal 2 10 3" xfId="12887" xr:uid="{00000000-0005-0000-0000-0000AD320000}"/>
    <cellStyle name="Normal 2 10 4" xfId="12888" xr:uid="{00000000-0005-0000-0000-0000AE320000}"/>
    <cellStyle name="Normal 2 10 5" xfId="12889" xr:uid="{00000000-0005-0000-0000-0000AF320000}"/>
    <cellStyle name="Normal 2 10 6" xfId="12890" xr:uid="{00000000-0005-0000-0000-0000B0320000}"/>
    <cellStyle name="Normal 2 11" xfId="12891" xr:uid="{00000000-0005-0000-0000-0000B1320000}"/>
    <cellStyle name="Normal 2 11 2" xfId="12892" xr:uid="{00000000-0005-0000-0000-0000B2320000}"/>
    <cellStyle name="Normal 2 11 3" xfId="12893" xr:uid="{00000000-0005-0000-0000-0000B3320000}"/>
    <cellStyle name="Normal 2 12" xfId="12894" xr:uid="{00000000-0005-0000-0000-0000B4320000}"/>
    <cellStyle name="Normal 2 12 2" xfId="12895" xr:uid="{00000000-0005-0000-0000-0000B5320000}"/>
    <cellStyle name="Normal 2 13" xfId="12896" xr:uid="{00000000-0005-0000-0000-0000B6320000}"/>
    <cellStyle name="Normal 2 14" xfId="12897" xr:uid="{00000000-0005-0000-0000-0000B7320000}"/>
    <cellStyle name="Normal 2 15" xfId="12898" xr:uid="{00000000-0005-0000-0000-0000B8320000}"/>
    <cellStyle name="Normal 2 16" xfId="12899" xr:uid="{00000000-0005-0000-0000-0000B9320000}"/>
    <cellStyle name="Normal 2 17" xfId="12900" xr:uid="{00000000-0005-0000-0000-0000BA320000}"/>
    <cellStyle name="Normal 2 18" xfId="12901" xr:uid="{00000000-0005-0000-0000-0000BB320000}"/>
    <cellStyle name="Normal 2 19" xfId="12902" xr:uid="{00000000-0005-0000-0000-0000BC320000}"/>
    <cellStyle name="Normal 2 2" xfId="14" xr:uid="{00000000-0005-0000-0000-0000BD320000}"/>
    <cellStyle name="Normal 2 2 2" xfId="12903" xr:uid="{00000000-0005-0000-0000-0000BE320000}"/>
    <cellStyle name="Normal 2 2 2 2" xfId="12904" xr:uid="{00000000-0005-0000-0000-0000BF320000}"/>
    <cellStyle name="Normal 2 2 3" xfId="12905" xr:uid="{00000000-0005-0000-0000-0000C0320000}"/>
    <cellStyle name="Normal 2 2 3 2" xfId="12906" xr:uid="{00000000-0005-0000-0000-0000C1320000}"/>
    <cellStyle name="Normal 2 2 4" xfId="12907" xr:uid="{00000000-0005-0000-0000-0000C2320000}"/>
    <cellStyle name="Normal 2 2 5" xfId="12908" xr:uid="{00000000-0005-0000-0000-0000C3320000}"/>
    <cellStyle name="Normal 2 2_COREP GL04rev3" xfId="12909" xr:uid="{00000000-0005-0000-0000-0000C4320000}"/>
    <cellStyle name="Normal 2 20" xfId="15186" xr:uid="{00000000-0005-0000-0000-0000C5320000}"/>
    <cellStyle name="Normal 2 21" xfId="15187" xr:uid="{00000000-0005-0000-0000-0000C6320000}"/>
    <cellStyle name="Normal 2 22" xfId="15188" xr:uid="{00000000-0005-0000-0000-0000C7320000}"/>
    <cellStyle name="Normal 2 23" xfId="15195" xr:uid="{00000000-0005-0000-0000-0000C8320000}"/>
    <cellStyle name="Normal 2 24" xfId="15197" xr:uid="{00000000-0005-0000-0000-0000C9320000}"/>
    <cellStyle name="Normal 2 3" xfId="12910" xr:uid="{00000000-0005-0000-0000-0000CA320000}"/>
    <cellStyle name="Normal 2 3 2" xfId="12911" xr:uid="{00000000-0005-0000-0000-0000CB320000}"/>
    <cellStyle name="Normal 2 3 2 2" xfId="12912" xr:uid="{00000000-0005-0000-0000-0000CC320000}"/>
    <cellStyle name="Normal 2 3 3" xfId="12913" xr:uid="{00000000-0005-0000-0000-0000CD320000}"/>
    <cellStyle name="Normal 2 4" xfId="12914" xr:uid="{00000000-0005-0000-0000-0000CE320000}"/>
    <cellStyle name="Normal 2 4 2" xfId="12915" xr:uid="{00000000-0005-0000-0000-0000CF320000}"/>
    <cellStyle name="Normal 2 4 2 2" xfId="12916" xr:uid="{00000000-0005-0000-0000-0000D0320000}"/>
    <cellStyle name="Normal 2 5" xfId="12917" xr:uid="{00000000-0005-0000-0000-0000D1320000}"/>
    <cellStyle name="Normal 2 5 2" xfId="12918" xr:uid="{00000000-0005-0000-0000-0000D2320000}"/>
    <cellStyle name="Normal 2 5 2 2" xfId="12919" xr:uid="{00000000-0005-0000-0000-0000D3320000}"/>
    <cellStyle name="Normal 2 5 2 2 2" xfId="12920" xr:uid="{00000000-0005-0000-0000-0000D4320000}"/>
    <cellStyle name="Normal 2 5 2 3" xfId="12921" xr:uid="{00000000-0005-0000-0000-0000D5320000}"/>
    <cellStyle name="Normal 2 5 2 4" xfId="12922" xr:uid="{00000000-0005-0000-0000-0000D6320000}"/>
    <cellStyle name="Normal 2 5 3" xfId="12923" xr:uid="{00000000-0005-0000-0000-0000D7320000}"/>
    <cellStyle name="Normal 2 5 4" xfId="12924" xr:uid="{00000000-0005-0000-0000-0000D8320000}"/>
    <cellStyle name="Normal 2 5 5" xfId="12925" xr:uid="{00000000-0005-0000-0000-0000D9320000}"/>
    <cellStyle name="Normal 2 5 6" xfId="12926" xr:uid="{00000000-0005-0000-0000-0000DA320000}"/>
    <cellStyle name="Normal 2 5 7" xfId="12927" xr:uid="{00000000-0005-0000-0000-0000DB320000}"/>
    <cellStyle name="Normal 2 5 8" xfId="12928" xr:uid="{00000000-0005-0000-0000-0000DC320000}"/>
    <cellStyle name="Normal 2 6" xfId="12929" xr:uid="{00000000-0005-0000-0000-0000DD320000}"/>
    <cellStyle name="Normal 2 6 2" xfId="12930" xr:uid="{00000000-0005-0000-0000-0000DE320000}"/>
    <cellStyle name="Normal 2 6 2 2" xfId="12931" xr:uid="{00000000-0005-0000-0000-0000DF320000}"/>
    <cellStyle name="Normal 2 6 2 3" xfId="12932" xr:uid="{00000000-0005-0000-0000-0000E0320000}"/>
    <cellStyle name="Normal 2 6 3" xfId="12933" xr:uid="{00000000-0005-0000-0000-0000E1320000}"/>
    <cellStyle name="Normal 2 6 4" xfId="12934" xr:uid="{00000000-0005-0000-0000-0000E2320000}"/>
    <cellStyle name="Normal 2 6 5" xfId="12935" xr:uid="{00000000-0005-0000-0000-0000E3320000}"/>
    <cellStyle name="Normal 2 7" xfId="12936" xr:uid="{00000000-0005-0000-0000-0000E4320000}"/>
    <cellStyle name="Normal 2 7 2" xfId="12937" xr:uid="{00000000-0005-0000-0000-0000E5320000}"/>
    <cellStyle name="Normal 2 7 3" xfId="12938" xr:uid="{00000000-0005-0000-0000-0000E6320000}"/>
    <cellStyle name="Normal 2 7 4" xfId="12939" xr:uid="{00000000-0005-0000-0000-0000E7320000}"/>
    <cellStyle name="Normal 2 7 5" xfId="12940" xr:uid="{00000000-0005-0000-0000-0000E8320000}"/>
    <cellStyle name="Normal 2 7 6" xfId="12941" xr:uid="{00000000-0005-0000-0000-0000E9320000}"/>
    <cellStyle name="Normal 2 8" xfId="12942" xr:uid="{00000000-0005-0000-0000-0000EA320000}"/>
    <cellStyle name="Normal 2 8 2" xfId="12943" xr:uid="{00000000-0005-0000-0000-0000EB320000}"/>
    <cellStyle name="Normal 2 8 3" xfId="12944" xr:uid="{00000000-0005-0000-0000-0000EC320000}"/>
    <cellStyle name="Normal 2 8 4" xfId="12945" xr:uid="{00000000-0005-0000-0000-0000ED320000}"/>
    <cellStyle name="Normal 2 8 5" xfId="12946" xr:uid="{00000000-0005-0000-0000-0000EE320000}"/>
    <cellStyle name="Normal 2 8 6" xfId="12947" xr:uid="{00000000-0005-0000-0000-0000EF320000}"/>
    <cellStyle name="Normal 2 9" xfId="12948" xr:uid="{00000000-0005-0000-0000-0000F0320000}"/>
    <cellStyle name="Normal 2 9 2" xfId="12949" xr:uid="{00000000-0005-0000-0000-0000F1320000}"/>
    <cellStyle name="Normal 2 9 3" xfId="12950" xr:uid="{00000000-0005-0000-0000-0000F2320000}"/>
    <cellStyle name="Normal 2 9 4" xfId="12951" xr:uid="{00000000-0005-0000-0000-0000F3320000}"/>
    <cellStyle name="Normal 2 9 5" xfId="12952" xr:uid="{00000000-0005-0000-0000-0000F4320000}"/>
    <cellStyle name="Normal 2 9 6" xfId="12953" xr:uid="{00000000-0005-0000-0000-0000F5320000}"/>
    <cellStyle name="Normal 2_~0149226" xfId="12954" xr:uid="{00000000-0005-0000-0000-0000F6320000}"/>
    <cellStyle name="Normal 20" xfId="12955" xr:uid="{00000000-0005-0000-0000-0000F7320000}"/>
    <cellStyle name="Normal 21" xfId="12956" xr:uid="{00000000-0005-0000-0000-0000F8320000}"/>
    <cellStyle name="Normal 22" xfId="12957" xr:uid="{00000000-0005-0000-0000-0000F9320000}"/>
    <cellStyle name="Normal 23" xfId="12958" xr:uid="{00000000-0005-0000-0000-0000FA320000}"/>
    <cellStyle name="Normal 24" xfId="12959" xr:uid="{00000000-0005-0000-0000-0000FB320000}"/>
    <cellStyle name="Normal 25" xfId="12960" xr:uid="{00000000-0005-0000-0000-0000FC320000}"/>
    <cellStyle name="Normal 26" xfId="12961" xr:uid="{00000000-0005-0000-0000-0000FD320000}"/>
    <cellStyle name="Normal 27" xfId="12962" xr:uid="{00000000-0005-0000-0000-0000FE320000}"/>
    <cellStyle name="Normal 28" xfId="12963" xr:uid="{00000000-0005-0000-0000-0000FF320000}"/>
    <cellStyle name="Normal 29" xfId="12964" xr:uid="{00000000-0005-0000-0000-000000330000}"/>
    <cellStyle name="Normal 3" xfId="12" xr:uid="{00000000-0005-0000-0000-000001330000}"/>
    <cellStyle name="Normal 3 2" xfId="12965" xr:uid="{00000000-0005-0000-0000-000002330000}"/>
    <cellStyle name="Normal 3 2 2" xfId="12966" xr:uid="{00000000-0005-0000-0000-000003330000}"/>
    <cellStyle name="Normal 3 2 3" xfId="15192" xr:uid="{00000000-0005-0000-0000-000004330000}"/>
    <cellStyle name="Normal 3 3" xfId="12967" xr:uid="{00000000-0005-0000-0000-000005330000}"/>
    <cellStyle name="Normal 3 3 2" xfId="12968" xr:uid="{00000000-0005-0000-0000-000006330000}"/>
    <cellStyle name="Normal 3 3 3" xfId="15198" xr:uid="{00000000-0005-0000-0000-000007330000}"/>
    <cellStyle name="Normal 3 4" xfId="12969" xr:uid="{00000000-0005-0000-0000-000008330000}"/>
    <cellStyle name="Normal 3 4 2" xfId="12970" xr:uid="{00000000-0005-0000-0000-000009330000}"/>
    <cellStyle name="Normal 3 4 3" xfId="12971" xr:uid="{00000000-0005-0000-0000-00000A330000}"/>
    <cellStyle name="Normal 3 5" xfId="12972" xr:uid="{00000000-0005-0000-0000-00000B330000}"/>
    <cellStyle name="Normal 3 5 2" xfId="12973" xr:uid="{00000000-0005-0000-0000-00000C330000}"/>
    <cellStyle name="Normal 3 6" xfId="12974" xr:uid="{00000000-0005-0000-0000-00000D330000}"/>
    <cellStyle name="Normal 3 7" xfId="15196" xr:uid="{00000000-0005-0000-0000-00000E330000}"/>
    <cellStyle name="Normal 3_~1520012" xfId="12975" xr:uid="{00000000-0005-0000-0000-00000F330000}"/>
    <cellStyle name="Normal 30" xfId="12976" xr:uid="{00000000-0005-0000-0000-000010330000}"/>
    <cellStyle name="Normal 31" xfId="12977" xr:uid="{00000000-0005-0000-0000-000011330000}"/>
    <cellStyle name="Normal 32" xfId="12978" xr:uid="{00000000-0005-0000-0000-000012330000}"/>
    <cellStyle name="Normal 4" xfId="1" xr:uid="{00000000-0005-0000-0000-000013330000}"/>
    <cellStyle name="Normal 4 2" xfId="12979" xr:uid="{00000000-0005-0000-0000-000014330000}"/>
    <cellStyle name="Normal 4 2 2" xfId="12980" xr:uid="{00000000-0005-0000-0000-000015330000}"/>
    <cellStyle name="Normal 4 3" xfId="12981" xr:uid="{00000000-0005-0000-0000-000016330000}"/>
    <cellStyle name="Normal 4 4" xfId="12982" xr:uid="{00000000-0005-0000-0000-000017330000}"/>
    <cellStyle name="Normal 4 5" xfId="12983" xr:uid="{00000000-0005-0000-0000-000018330000}"/>
    <cellStyle name="Normal 5" xfId="22" xr:uid="{00000000-0005-0000-0000-000019330000}"/>
    <cellStyle name="Normal 5 10" xfId="12984" xr:uid="{00000000-0005-0000-0000-00001A330000}"/>
    <cellStyle name="Normal 5 11" xfId="12985" xr:uid="{00000000-0005-0000-0000-00001B330000}"/>
    <cellStyle name="Normal 5 2" xfId="12986" xr:uid="{00000000-0005-0000-0000-00001C330000}"/>
    <cellStyle name="Normal 5 2 2" xfId="12987" xr:uid="{00000000-0005-0000-0000-00001D330000}"/>
    <cellStyle name="Normal 5 2 2 2" xfId="12988" xr:uid="{00000000-0005-0000-0000-00001E330000}"/>
    <cellStyle name="Normal 5 2 2 3" xfId="12989" xr:uid="{00000000-0005-0000-0000-00001F330000}"/>
    <cellStyle name="Normal 5 2 2 4" xfId="12990" xr:uid="{00000000-0005-0000-0000-000020330000}"/>
    <cellStyle name="Normal 5 2 2 5" xfId="12991" xr:uid="{00000000-0005-0000-0000-000021330000}"/>
    <cellStyle name="Normal 5 2 2 6" xfId="12992" xr:uid="{00000000-0005-0000-0000-000022330000}"/>
    <cellStyle name="Normal 5 2 2 7" xfId="12993" xr:uid="{00000000-0005-0000-0000-000023330000}"/>
    <cellStyle name="Normal 5 2 2 8" xfId="12994" xr:uid="{00000000-0005-0000-0000-000024330000}"/>
    <cellStyle name="Normal 5 2 2 9" xfId="12995" xr:uid="{00000000-0005-0000-0000-000025330000}"/>
    <cellStyle name="Normal 5 2 3" xfId="12996" xr:uid="{00000000-0005-0000-0000-000026330000}"/>
    <cellStyle name="Normal 5 2 3 2" xfId="12997" xr:uid="{00000000-0005-0000-0000-000027330000}"/>
    <cellStyle name="Normal 5 2 3 3" xfId="12998" xr:uid="{00000000-0005-0000-0000-000028330000}"/>
    <cellStyle name="Normal 5 2 3 4" xfId="12999" xr:uid="{00000000-0005-0000-0000-000029330000}"/>
    <cellStyle name="Normal 5 2 4" xfId="13000" xr:uid="{00000000-0005-0000-0000-00002A330000}"/>
    <cellStyle name="Normal 5 2 5" xfId="13001" xr:uid="{00000000-0005-0000-0000-00002B330000}"/>
    <cellStyle name="Normal 5 2 6" xfId="13002" xr:uid="{00000000-0005-0000-0000-00002C330000}"/>
    <cellStyle name="Normal 5 2 7" xfId="13003" xr:uid="{00000000-0005-0000-0000-00002D330000}"/>
    <cellStyle name="Normal 5 2 8" xfId="13004" xr:uid="{00000000-0005-0000-0000-00002E330000}"/>
    <cellStyle name="Normal 5 3" xfId="13005" xr:uid="{00000000-0005-0000-0000-00002F330000}"/>
    <cellStyle name="Normal 5 3 10" xfId="13006" xr:uid="{00000000-0005-0000-0000-000030330000}"/>
    <cellStyle name="Normal 5 3 2" xfId="13007" xr:uid="{00000000-0005-0000-0000-000031330000}"/>
    <cellStyle name="Normal 5 3 2 2" xfId="13008" xr:uid="{00000000-0005-0000-0000-000032330000}"/>
    <cellStyle name="Normal 5 3 2 3" xfId="13009" xr:uid="{00000000-0005-0000-0000-000033330000}"/>
    <cellStyle name="Normal 5 3 2 4" xfId="13010" xr:uid="{00000000-0005-0000-0000-000034330000}"/>
    <cellStyle name="Normal 5 3 2 5" xfId="13011" xr:uid="{00000000-0005-0000-0000-000035330000}"/>
    <cellStyle name="Normal 5 3 2 6" xfId="13012" xr:uid="{00000000-0005-0000-0000-000036330000}"/>
    <cellStyle name="Normal 5 3 2 7" xfId="13013" xr:uid="{00000000-0005-0000-0000-000037330000}"/>
    <cellStyle name="Normal 5 3 2 8" xfId="13014" xr:uid="{00000000-0005-0000-0000-000038330000}"/>
    <cellStyle name="Normal 5 3 2 9" xfId="13015" xr:uid="{00000000-0005-0000-0000-000039330000}"/>
    <cellStyle name="Normal 5 3 3" xfId="13016" xr:uid="{00000000-0005-0000-0000-00003A330000}"/>
    <cellStyle name="Normal 5 3 4" xfId="13017" xr:uid="{00000000-0005-0000-0000-00003B330000}"/>
    <cellStyle name="Normal 5 3 5" xfId="13018" xr:uid="{00000000-0005-0000-0000-00003C330000}"/>
    <cellStyle name="Normal 5 3 6" xfId="13019" xr:uid="{00000000-0005-0000-0000-00003D330000}"/>
    <cellStyle name="Normal 5 3 7" xfId="13020" xr:uid="{00000000-0005-0000-0000-00003E330000}"/>
    <cellStyle name="Normal 5 3 8" xfId="13021" xr:uid="{00000000-0005-0000-0000-00003F330000}"/>
    <cellStyle name="Normal 5 3 9" xfId="13022" xr:uid="{00000000-0005-0000-0000-000040330000}"/>
    <cellStyle name="Normal 5 4" xfId="13023" xr:uid="{00000000-0005-0000-0000-000041330000}"/>
    <cellStyle name="Normal 5 4 2" xfId="13024" xr:uid="{00000000-0005-0000-0000-000042330000}"/>
    <cellStyle name="Normal 5 4 3" xfId="13025" xr:uid="{00000000-0005-0000-0000-000043330000}"/>
    <cellStyle name="Normal 5 4 4" xfId="13026" xr:uid="{00000000-0005-0000-0000-000044330000}"/>
    <cellStyle name="Normal 5 4 5" xfId="13027" xr:uid="{00000000-0005-0000-0000-000045330000}"/>
    <cellStyle name="Normal 5 4 6" xfId="13028" xr:uid="{00000000-0005-0000-0000-000046330000}"/>
    <cellStyle name="Normal 5 4 7" xfId="13029" xr:uid="{00000000-0005-0000-0000-000047330000}"/>
    <cellStyle name="Normal 5 4 8" xfId="13030" xr:uid="{00000000-0005-0000-0000-000048330000}"/>
    <cellStyle name="Normal 5 4 9" xfId="13031" xr:uid="{00000000-0005-0000-0000-000049330000}"/>
    <cellStyle name="Normal 5 5" xfId="13032" xr:uid="{00000000-0005-0000-0000-00004A330000}"/>
    <cellStyle name="Normal 5 5 2" xfId="13033" xr:uid="{00000000-0005-0000-0000-00004B330000}"/>
    <cellStyle name="Normal 5 5 3" xfId="13034" xr:uid="{00000000-0005-0000-0000-00004C330000}"/>
    <cellStyle name="Normal 5 5 4" xfId="13035" xr:uid="{00000000-0005-0000-0000-00004D330000}"/>
    <cellStyle name="Normal 5 5 5" xfId="13036" xr:uid="{00000000-0005-0000-0000-00004E330000}"/>
    <cellStyle name="Normal 5 6" xfId="13037" xr:uid="{00000000-0005-0000-0000-00004F330000}"/>
    <cellStyle name="Normal 5 7" xfId="13038" xr:uid="{00000000-0005-0000-0000-000050330000}"/>
    <cellStyle name="Normal 5 8" xfId="13039" xr:uid="{00000000-0005-0000-0000-000051330000}"/>
    <cellStyle name="Normal 5 9" xfId="13040" xr:uid="{00000000-0005-0000-0000-000052330000}"/>
    <cellStyle name="Normal 5_20130128_ITS on reporting_Annex I_CA" xfId="13041" xr:uid="{00000000-0005-0000-0000-000053330000}"/>
    <cellStyle name="Normal 6" xfId="24" xr:uid="{00000000-0005-0000-0000-000054330000}"/>
    <cellStyle name="Normal 6 10" xfId="13042" xr:uid="{00000000-0005-0000-0000-000055330000}"/>
    <cellStyle name="Normal 6 11" xfId="15191" xr:uid="{00000000-0005-0000-0000-000056330000}"/>
    <cellStyle name="Normal 6 2" xfId="13043" xr:uid="{00000000-0005-0000-0000-000057330000}"/>
    <cellStyle name="Normal 6 2 10" xfId="13044" xr:uid="{00000000-0005-0000-0000-000058330000}"/>
    <cellStyle name="Normal 6 2 2" xfId="13045" xr:uid="{00000000-0005-0000-0000-000059330000}"/>
    <cellStyle name="Normal 6 2 2 2" xfId="13046" xr:uid="{00000000-0005-0000-0000-00005A330000}"/>
    <cellStyle name="Normal 6 2 2 3" xfId="13047" xr:uid="{00000000-0005-0000-0000-00005B330000}"/>
    <cellStyle name="Normal 6 2 2 4" xfId="13048" xr:uid="{00000000-0005-0000-0000-00005C330000}"/>
    <cellStyle name="Normal 6 2 2 5" xfId="13049" xr:uid="{00000000-0005-0000-0000-00005D330000}"/>
    <cellStyle name="Normal 6 2 2 6" xfId="13050" xr:uid="{00000000-0005-0000-0000-00005E330000}"/>
    <cellStyle name="Normal 6 2 2 7" xfId="13051" xr:uid="{00000000-0005-0000-0000-00005F330000}"/>
    <cellStyle name="Normal 6 2 2 8" xfId="13052" xr:uid="{00000000-0005-0000-0000-000060330000}"/>
    <cellStyle name="Normal 6 2 2 9" xfId="13053" xr:uid="{00000000-0005-0000-0000-000061330000}"/>
    <cellStyle name="Normal 6 2 3" xfId="13054" xr:uid="{00000000-0005-0000-0000-000062330000}"/>
    <cellStyle name="Normal 6 2 4" xfId="13055" xr:uid="{00000000-0005-0000-0000-000063330000}"/>
    <cellStyle name="Normal 6 2 5" xfId="13056" xr:uid="{00000000-0005-0000-0000-000064330000}"/>
    <cellStyle name="Normal 6 2 6" xfId="13057" xr:uid="{00000000-0005-0000-0000-000065330000}"/>
    <cellStyle name="Normal 6 2 7" xfId="13058" xr:uid="{00000000-0005-0000-0000-000066330000}"/>
    <cellStyle name="Normal 6 2 8" xfId="13059" xr:uid="{00000000-0005-0000-0000-000067330000}"/>
    <cellStyle name="Normal 6 2 9" xfId="13060" xr:uid="{00000000-0005-0000-0000-000068330000}"/>
    <cellStyle name="Normal 6 3" xfId="13061" xr:uid="{00000000-0005-0000-0000-000069330000}"/>
    <cellStyle name="Normal 6 3 10" xfId="13062" xr:uid="{00000000-0005-0000-0000-00006A330000}"/>
    <cellStyle name="Normal 6 3 2" xfId="13063" xr:uid="{00000000-0005-0000-0000-00006B330000}"/>
    <cellStyle name="Normal 6 3 2 2" xfId="13064" xr:uid="{00000000-0005-0000-0000-00006C330000}"/>
    <cellStyle name="Normal 6 3 2 3" xfId="13065" xr:uid="{00000000-0005-0000-0000-00006D330000}"/>
    <cellStyle name="Normal 6 3 2 4" xfId="13066" xr:uid="{00000000-0005-0000-0000-00006E330000}"/>
    <cellStyle name="Normal 6 3 2 5" xfId="13067" xr:uid="{00000000-0005-0000-0000-00006F330000}"/>
    <cellStyle name="Normal 6 3 2 6" xfId="13068" xr:uid="{00000000-0005-0000-0000-000070330000}"/>
    <cellStyle name="Normal 6 3 2 7" xfId="13069" xr:uid="{00000000-0005-0000-0000-000071330000}"/>
    <cellStyle name="Normal 6 3 2 8" xfId="13070" xr:uid="{00000000-0005-0000-0000-000072330000}"/>
    <cellStyle name="Normal 6 3 2 9" xfId="13071" xr:uid="{00000000-0005-0000-0000-000073330000}"/>
    <cellStyle name="Normal 6 3 3" xfId="13072" xr:uid="{00000000-0005-0000-0000-000074330000}"/>
    <cellStyle name="Normal 6 3 4" xfId="13073" xr:uid="{00000000-0005-0000-0000-000075330000}"/>
    <cellStyle name="Normal 6 3 5" xfId="13074" xr:uid="{00000000-0005-0000-0000-000076330000}"/>
    <cellStyle name="Normal 6 3 6" xfId="13075" xr:uid="{00000000-0005-0000-0000-000077330000}"/>
    <cellStyle name="Normal 6 3 7" xfId="13076" xr:uid="{00000000-0005-0000-0000-000078330000}"/>
    <cellStyle name="Normal 6 3 8" xfId="13077" xr:uid="{00000000-0005-0000-0000-000079330000}"/>
    <cellStyle name="Normal 6 3 9" xfId="13078" xr:uid="{00000000-0005-0000-0000-00007A330000}"/>
    <cellStyle name="Normal 6 4" xfId="13079" xr:uid="{00000000-0005-0000-0000-00007B330000}"/>
    <cellStyle name="Normal 6 4 2" xfId="13080" xr:uid="{00000000-0005-0000-0000-00007C330000}"/>
    <cellStyle name="Normal 6 4 3" xfId="13081" xr:uid="{00000000-0005-0000-0000-00007D330000}"/>
    <cellStyle name="Normal 6 4 4" xfId="13082" xr:uid="{00000000-0005-0000-0000-00007E330000}"/>
    <cellStyle name="Normal 6 4 5" xfId="13083" xr:uid="{00000000-0005-0000-0000-00007F330000}"/>
    <cellStyle name="Normal 6 4 6" xfId="13084" xr:uid="{00000000-0005-0000-0000-000080330000}"/>
    <cellStyle name="Normal 6 4 7" xfId="13085" xr:uid="{00000000-0005-0000-0000-000081330000}"/>
    <cellStyle name="Normal 6 4 8" xfId="13086" xr:uid="{00000000-0005-0000-0000-000082330000}"/>
    <cellStyle name="Normal 6 4 9" xfId="13087" xr:uid="{00000000-0005-0000-0000-000083330000}"/>
    <cellStyle name="Normal 6 5" xfId="13088" xr:uid="{00000000-0005-0000-0000-000084330000}"/>
    <cellStyle name="Normal 6 5 2" xfId="13089" xr:uid="{00000000-0005-0000-0000-000085330000}"/>
    <cellStyle name="Normal 6 5 3" xfId="13090" xr:uid="{00000000-0005-0000-0000-000086330000}"/>
    <cellStyle name="Normal 6 5 4" xfId="13091" xr:uid="{00000000-0005-0000-0000-000087330000}"/>
    <cellStyle name="Normal 6 6" xfId="13092" xr:uid="{00000000-0005-0000-0000-000088330000}"/>
    <cellStyle name="Normal 6 7" xfId="13093" xr:uid="{00000000-0005-0000-0000-000089330000}"/>
    <cellStyle name="Normal 6 8" xfId="13094" xr:uid="{00000000-0005-0000-0000-00008A330000}"/>
    <cellStyle name="Normal 6 9" xfId="13095" xr:uid="{00000000-0005-0000-0000-00008B330000}"/>
    <cellStyle name="Normal 65" xfId="10" xr:uid="{00000000-0005-0000-0000-00008C330000}"/>
    <cellStyle name="Normal 7" xfId="13096" xr:uid="{00000000-0005-0000-0000-00008D330000}"/>
    <cellStyle name="Normal 7 10" xfId="13097" xr:uid="{00000000-0005-0000-0000-00008E330000}"/>
    <cellStyle name="Normal 7 11" xfId="15189" xr:uid="{00000000-0005-0000-0000-00008F330000}"/>
    <cellStyle name="Normal 7 2" xfId="13098" xr:uid="{00000000-0005-0000-0000-000090330000}"/>
    <cellStyle name="Normal 7 2 2" xfId="13099" xr:uid="{00000000-0005-0000-0000-000091330000}"/>
    <cellStyle name="Normal 7 2 2 2" xfId="13100" xr:uid="{00000000-0005-0000-0000-000092330000}"/>
    <cellStyle name="Normal 7 2 2 3" xfId="13101" xr:uid="{00000000-0005-0000-0000-000093330000}"/>
    <cellStyle name="Normal 7 2 2 4" xfId="13102" xr:uid="{00000000-0005-0000-0000-000094330000}"/>
    <cellStyle name="Normal 7 2 2 5" xfId="13103" xr:uid="{00000000-0005-0000-0000-000095330000}"/>
    <cellStyle name="Normal 7 2 2 6" xfId="13104" xr:uid="{00000000-0005-0000-0000-000096330000}"/>
    <cellStyle name="Normal 7 2 2 7" xfId="13105" xr:uid="{00000000-0005-0000-0000-000097330000}"/>
    <cellStyle name="Normal 7 2 2 8" xfId="13106" xr:uid="{00000000-0005-0000-0000-000098330000}"/>
    <cellStyle name="Normal 7 2 2 9" xfId="13107" xr:uid="{00000000-0005-0000-0000-000099330000}"/>
    <cellStyle name="Normal 7 2 3" xfId="13108" xr:uid="{00000000-0005-0000-0000-00009A330000}"/>
    <cellStyle name="Normal 7 2 3 2" xfId="13109" xr:uid="{00000000-0005-0000-0000-00009B330000}"/>
    <cellStyle name="Normal 7 2 3 3" xfId="13110" xr:uid="{00000000-0005-0000-0000-00009C330000}"/>
    <cellStyle name="Normal 7 2 3 4" xfId="13111" xr:uid="{00000000-0005-0000-0000-00009D330000}"/>
    <cellStyle name="Normal 7 2 4" xfId="13112" xr:uid="{00000000-0005-0000-0000-00009E330000}"/>
    <cellStyle name="Normal 7 2 5" xfId="13113" xr:uid="{00000000-0005-0000-0000-00009F330000}"/>
    <cellStyle name="Normal 7 2 6" xfId="13114" xr:uid="{00000000-0005-0000-0000-0000A0330000}"/>
    <cellStyle name="Normal 7 2 7" xfId="13115" xr:uid="{00000000-0005-0000-0000-0000A1330000}"/>
    <cellStyle name="Normal 7 2 8" xfId="13116" xr:uid="{00000000-0005-0000-0000-0000A2330000}"/>
    <cellStyle name="Normal 7 3" xfId="13117" xr:uid="{00000000-0005-0000-0000-0000A3330000}"/>
    <cellStyle name="Normal 7 3 10" xfId="13118" xr:uid="{00000000-0005-0000-0000-0000A4330000}"/>
    <cellStyle name="Normal 7 3 2" xfId="13119" xr:uid="{00000000-0005-0000-0000-0000A5330000}"/>
    <cellStyle name="Normal 7 3 2 2" xfId="13120" xr:uid="{00000000-0005-0000-0000-0000A6330000}"/>
    <cellStyle name="Normal 7 3 2 3" xfId="13121" xr:uid="{00000000-0005-0000-0000-0000A7330000}"/>
    <cellStyle name="Normal 7 3 2 4" xfId="13122" xr:uid="{00000000-0005-0000-0000-0000A8330000}"/>
    <cellStyle name="Normal 7 3 2 5" xfId="13123" xr:uid="{00000000-0005-0000-0000-0000A9330000}"/>
    <cellStyle name="Normal 7 3 2 6" xfId="13124" xr:uid="{00000000-0005-0000-0000-0000AA330000}"/>
    <cellStyle name="Normal 7 3 2 7" xfId="13125" xr:uid="{00000000-0005-0000-0000-0000AB330000}"/>
    <cellStyle name="Normal 7 3 2 8" xfId="13126" xr:uid="{00000000-0005-0000-0000-0000AC330000}"/>
    <cellStyle name="Normal 7 3 2 9" xfId="13127" xr:uid="{00000000-0005-0000-0000-0000AD330000}"/>
    <cellStyle name="Normal 7 3 3" xfId="13128" xr:uid="{00000000-0005-0000-0000-0000AE330000}"/>
    <cellStyle name="Normal 7 3 4" xfId="13129" xr:uid="{00000000-0005-0000-0000-0000AF330000}"/>
    <cellStyle name="Normal 7 3 5" xfId="13130" xr:uid="{00000000-0005-0000-0000-0000B0330000}"/>
    <cellStyle name="Normal 7 3 6" xfId="13131" xr:uid="{00000000-0005-0000-0000-0000B1330000}"/>
    <cellStyle name="Normal 7 3 7" xfId="13132" xr:uid="{00000000-0005-0000-0000-0000B2330000}"/>
    <cellStyle name="Normal 7 3 8" xfId="13133" xr:uid="{00000000-0005-0000-0000-0000B3330000}"/>
    <cellStyle name="Normal 7 3 9" xfId="13134" xr:uid="{00000000-0005-0000-0000-0000B4330000}"/>
    <cellStyle name="Normal 7 4" xfId="13135" xr:uid="{00000000-0005-0000-0000-0000B5330000}"/>
    <cellStyle name="Normal 7 4 2" xfId="13136" xr:uid="{00000000-0005-0000-0000-0000B6330000}"/>
    <cellStyle name="Normal 7 4 3" xfId="13137" xr:uid="{00000000-0005-0000-0000-0000B7330000}"/>
    <cellStyle name="Normal 7 4 4" xfId="13138" xr:uid="{00000000-0005-0000-0000-0000B8330000}"/>
    <cellStyle name="Normal 7 4 5" xfId="13139" xr:uid="{00000000-0005-0000-0000-0000B9330000}"/>
    <cellStyle name="Normal 7 4 6" xfId="13140" xr:uid="{00000000-0005-0000-0000-0000BA330000}"/>
    <cellStyle name="Normal 7 4 7" xfId="13141" xr:uid="{00000000-0005-0000-0000-0000BB330000}"/>
    <cellStyle name="Normal 7 4 8" xfId="13142" xr:uid="{00000000-0005-0000-0000-0000BC330000}"/>
    <cellStyle name="Normal 7 4 9" xfId="13143" xr:uid="{00000000-0005-0000-0000-0000BD330000}"/>
    <cellStyle name="Normal 7 5" xfId="13144" xr:uid="{00000000-0005-0000-0000-0000BE330000}"/>
    <cellStyle name="Normal 7 5 2" xfId="13145" xr:uid="{00000000-0005-0000-0000-0000BF330000}"/>
    <cellStyle name="Normal 7 5 3" xfId="13146" xr:uid="{00000000-0005-0000-0000-0000C0330000}"/>
    <cellStyle name="Normal 7 5 4" xfId="13147" xr:uid="{00000000-0005-0000-0000-0000C1330000}"/>
    <cellStyle name="Normal 7 6" xfId="13148" xr:uid="{00000000-0005-0000-0000-0000C2330000}"/>
    <cellStyle name="Normal 7 7" xfId="13149" xr:uid="{00000000-0005-0000-0000-0000C3330000}"/>
    <cellStyle name="Normal 7 8" xfId="13150" xr:uid="{00000000-0005-0000-0000-0000C4330000}"/>
    <cellStyle name="Normal 7 9" xfId="13151" xr:uid="{00000000-0005-0000-0000-0000C5330000}"/>
    <cellStyle name="Normal 8" xfId="13152" xr:uid="{00000000-0005-0000-0000-0000C6330000}"/>
    <cellStyle name="Normal 8 2" xfId="13153" xr:uid="{00000000-0005-0000-0000-0000C7330000}"/>
    <cellStyle name="Normal 8 3" xfId="13154" xr:uid="{00000000-0005-0000-0000-0000C8330000}"/>
    <cellStyle name="Normal 8 3 2" xfId="13155" xr:uid="{00000000-0005-0000-0000-0000C9330000}"/>
    <cellStyle name="Normal 8 4" xfId="13156" xr:uid="{00000000-0005-0000-0000-0000CA330000}"/>
    <cellStyle name="Normal 8 5" xfId="15193" xr:uid="{00000000-0005-0000-0000-0000CB330000}"/>
    <cellStyle name="Normal 9" xfId="13157" xr:uid="{00000000-0005-0000-0000-0000CC330000}"/>
    <cellStyle name="Normal 9 10" xfId="13158" xr:uid="{00000000-0005-0000-0000-0000CD330000}"/>
    <cellStyle name="Normal 9 11" xfId="13159" xr:uid="{00000000-0005-0000-0000-0000CE330000}"/>
    <cellStyle name="Normal 9 12" xfId="13160" xr:uid="{00000000-0005-0000-0000-0000CF330000}"/>
    <cellStyle name="Normal 9 2" xfId="13161" xr:uid="{00000000-0005-0000-0000-0000D0330000}"/>
    <cellStyle name="Normal 9 2 10" xfId="13162" xr:uid="{00000000-0005-0000-0000-0000D1330000}"/>
    <cellStyle name="Normal 9 2 2" xfId="13163" xr:uid="{00000000-0005-0000-0000-0000D2330000}"/>
    <cellStyle name="Normal 9 2 2 2" xfId="13164" xr:uid="{00000000-0005-0000-0000-0000D3330000}"/>
    <cellStyle name="Normal 9 2 2 3" xfId="13165" xr:uid="{00000000-0005-0000-0000-0000D4330000}"/>
    <cellStyle name="Normal 9 2 2 4" xfId="13166" xr:uid="{00000000-0005-0000-0000-0000D5330000}"/>
    <cellStyle name="Normal 9 2 2 5" xfId="13167" xr:uid="{00000000-0005-0000-0000-0000D6330000}"/>
    <cellStyle name="Normal 9 2 2 6" xfId="13168" xr:uid="{00000000-0005-0000-0000-0000D7330000}"/>
    <cellStyle name="Normal 9 2 2 7" xfId="13169" xr:uid="{00000000-0005-0000-0000-0000D8330000}"/>
    <cellStyle name="Normal 9 2 2 8" xfId="13170" xr:uid="{00000000-0005-0000-0000-0000D9330000}"/>
    <cellStyle name="Normal 9 2 2 9" xfId="13171" xr:uid="{00000000-0005-0000-0000-0000DA330000}"/>
    <cellStyle name="Normal 9 2 3" xfId="13172" xr:uid="{00000000-0005-0000-0000-0000DB330000}"/>
    <cellStyle name="Normal 9 2 4" xfId="13173" xr:uid="{00000000-0005-0000-0000-0000DC330000}"/>
    <cellStyle name="Normal 9 2 5" xfId="13174" xr:uid="{00000000-0005-0000-0000-0000DD330000}"/>
    <cellStyle name="Normal 9 2 6" xfId="13175" xr:uid="{00000000-0005-0000-0000-0000DE330000}"/>
    <cellStyle name="Normal 9 2 7" xfId="13176" xr:uid="{00000000-0005-0000-0000-0000DF330000}"/>
    <cellStyle name="Normal 9 2 8" xfId="13177" xr:uid="{00000000-0005-0000-0000-0000E0330000}"/>
    <cellStyle name="Normal 9 2 9" xfId="13178" xr:uid="{00000000-0005-0000-0000-0000E1330000}"/>
    <cellStyle name="Normal 9 3" xfId="13179" xr:uid="{00000000-0005-0000-0000-0000E2330000}"/>
    <cellStyle name="Normal 9 3 2" xfId="13180" xr:uid="{00000000-0005-0000-0000-0000E3330000}"/>
    <cellStyle name="Normal 9 3 3" xfId="13181" xr:uid="{00000000-0005-0000-0000-0000E4330000}"/>
    <cellStyle name="Normal 9 3 4" xfId="13182" xr:uid="{00000000-0005-0000-0000-0000E5330000}"/>
    <cellStyle name="Normal 9 3 5" xfId="13183" xr:uid="{00000000-0005-0000-0000-0000E6330000}"/>
    <cellStyle name="Normal 9 3 6" xfId="13184" xr:uid="{00000000-0005-0000-0000-0000E7330000}"/>
    <cellStyle name="Normal 9 3 7" xfId="13185" xr:uid="{00000000-0005-0000-0000-0000E8330000}"/>
    <cellStyle name="Normal 9 3 8" xfId="13186" xr:uid="{00000000-0005-0000-0000-0000E9330000}"/>
    <cellStyle name="Normal 9 3 9" xfId="13187" xr:uid="{00000000-0005-0000-0000-0000EA330000}"/>
    <cellStyle name="Normal 9 4" xfId="13188" xr:uid="{00000000-0005-0000-0000-0000EB330000}"/>
    <cellStyle name="Normal 9 5" xfId="13189" xr:uid="{00000000-0005-0000-0000-0000EC330000}"/>
    <cellStyle name="Normal 9 6" xfId="13190" xr:uid="{00000000-0005-0000-0000-0000ED330000}"/>
    <cellStyle name="Normal 9 7" xfId="13191" xr:uid="{00000000-0005-0000-0000-0000EE330000}"/>
    <cellStyle name="Normal 9 8" xfId="13192" xr:uid="{00000000-0005-0000-0000-0000EF330000}"/>
    <cellStyle name="Normal 9 9" xfId="13193" xr:uid="{00000000-0005-0000-0000-0000F0330000}"/>
    <cellStyle name="Normale_2011 04 14 Templates for stress test_bcl" xfId="13194" xr:uid="{00000000-0005-0000-0000-0000F1330000}"/>
    <cellStyle name="Notas" xfId="13195" xr:uid="{00000000-0005-0000-0000-0000F2330000}"/>
    <cellStyle name="Notas 2" xfId="13196" xr:uid="{00000000-0005-0000-0000-0000F3330000}"/>
    <cellStyle name="Note" xfId="13197" xr:uid="{00000000-0005-0000-0000-0000F4330000}"/>
    <cellStyle name="Note 2" xfId="13198" xr:uid="{00000000-0005-0000-0000-0000F5330000}"/>
    <cellStyle name="Note 2 2" xfId="13199" xr:uid="{00000000-0005-0000-0000-0000F6330000}"/>
    <cellStyle name="Note 3" xfId="13200" xr:uid="{00000000-0005-0000-0000-0000F7330000}"/>
    <cellStyle name="Note 3 10" xfId="13201" xr:uid="{00000000-0005-0000-0000-0000F8330000}"/>
    <cellStyle name="Note 3 100" xfId="13202" xr:uid="{00000000-0005-0000-0000-0000F9330000}"/>
    <cellStyle name="Note 3 1000" xfId="13203" xr:uid="{00000000-0005-0000-0000-0000FA330000}"/>
    <cellStyle name="Note 3 1001" xfId="13204" xr:uid="{00000000-0005-0000-0000-0000FB330000}"/>
    <cellStyle name="Note 3 1002" xfId="13205" xr:uid="{00000000-0005-0000-0000-0000FC330000}"/>
    <cellStyle name="Note 3 1003" xfId="13206" xr:uid="{00000000-0005-0000-0000-0000FD330000}"/>
    <cellStyle name="Note 3 1004" xfId="13207" xr:uid="{00000000-0005-0000-0000-0000FE330000}"/>
    <cellStyle name="Note 3 1005" xfId="13208" xr:uid="{00000000-0005-0000-0000-0000FF330000}"/>
    <cellStyle name="Note 3 1006" xfId="13209" xr:uid="{00000000-0005-0000-0000-000000340000}"/>
    <cellStyle name="Note 3 1007" xfId="13210" xr:uid="{00000000-0005-0000-0000-000001340000}"/>
    <cellStyle name="Note 3 1008" xfId="13211" xr:uid="{00000000-0005-0000-0000-000002340000}"/>
    <cellStyle name="Note 3 1009" xfId="13212" xr:uid="{00000000-0005-0000-0000-000003340000}"/>
    <cellStyle name="Note 3 101" xfId="13213" xr:uid="{00000000-0005-0000-0000-000004340000}"/>
    <cellStyle name="Note 3 1010" xfId="13214" xr:uid="{00000000-0005-0000-0000-000005340000}"/>
    <cellStyle name="Note 3 1011" xfId="13215" xr:uid="{00000000-0005-0000-0000-000006340000}"/>
    <cellStyle name="Note 3 1012" xfId="13216" xr:uid="{00000000-0005-0000-0000-000007340000}"/>
    <cellStyle name="Note 3 1013" xfId="13217" xr:uid="{00000000-0005-0000-0000-000008340000}"/>
    <cellStyle name="Note 3 1014" xfId="13218" xr:uid="{00000000-0005-0000-0000-000009340000}"/>
    <cellStyle name="Note 3 1015" xfId="13219" xr:uid="{00000000-0005-0000-0000-00000A340000}"/>
    <cellStyle name="Note 3 1016" xfId="13220" xr:uid="{00000000-0005-0000-0000-00000B340000}"/>
    <cellStyle name="Note 3 1017" xfId="13221" xr:uid="{00000000-0005-0000-0000-00000C340000}"/>
    <cellStyle name="Note 3 1018" xfId="13222" xr:uid="{00000000-0005-0000-0000-00000D340000}"/>
    <cellStyle name="Note 3 1019" xfId="13223" xr:uid="{00000000-0005-0000-0000-00000E340000}"/>
    <cellStyle name="Note 3 102" xfId="13224" xr:uid="{00000000-0005-0000-0000-00000F340000}"/>
    <cellStyle name="Note 3 1020" xfId="13225" xr:uid="{00000000-0005-0000-0000-000010340000}"/>
    <cellStyle name="Note 3 1021" xfId="13226" xr:uid="{00000000-0005-0000-0000-000011340000}"/>
    <cellStyle name="Note 3 1022" xfId="13227" xr:uid="{00000000-0005-0000-0000-000012340000}"/>
    <cellStyle name="Note 3 1023" xfId="13228" xr:uid="{00000000-0005-0000-0000-000013340000}"/>
    <cellStyle name="Note 3 1024" xfId="13229" xr:uid="{00000000-0005-0000-0000-000014340000}"/>
    <cellStyle name="Note 3 1025" xfId="13230" xr:uid="{00000000-0005-0000-0000-000015340000}"/>
    <cellStyle name="Note 3 1026" xfId="13231" xr:uid="{00000000-0005-0000-0000-000016340000}"/>
    <cellStyle name="Note 3 1027" xfId="13232" xr:uid="{00000000-0005-0000-0000-000017340000}"/>
    <cellStyle name="Note 3 1028" xfId="13233" xr:uid="{00000000-0005-0000-0000-000018340000}"/>
    <cellStyle name="Note 3 1029" xfId="13234" xr:uid="{00000000-0005-0000-0000-000019340000}"/>
    <cellStyle name="Note 3 103" xfId="13235" xr:uid="{00000000-0005-0000-0000-00001A340000}"/>
    <cellStyle name="Note 3 1030" xfId="13236" xr:uid="{00000000-0005-0000-0000-00001B340000}"/>
    <cellStyle name="Note 3 1031" xfId="13237" xr:uid="{00000000-0005-0000-0000-00001C340000}"/>
    <cellStyle name="Note 3 1032" xfId="13238" xr:uid="{00000000-0005-0000-0000-00001D340000}"/>
    <cellStyle name="Note 3 1033" xfId="13239" xr:uid="{00000000-0005-0000-0000-00001E340000}"/>
    <cellStyle name="Note 3 1034" xfId="13240" xr:uid="{00000000-0005-0000-0000-00001F340000}"/>
    <cellStyle name="Note 3 1035" xfId="13241" xr:uid="{00000000-0005-0000-0000-000020340000}"/>
    <cellStyle name="Note 3 1036" xfId="13242" xr:uid="{00000000-0005-0000-0000-000021340000}"/>
    <cellStyle name="Note 3 1037" xfId="13243" xr:uid="{00000000-0005-0000-0000-000022340000}"/>
    <cellStyle name="Note 3 1038" xfId="13244" xr:uid="{00000000-0005-0000-0000-000023340000}"/>
    <cellStyle name="Note 3 1039" xfId="13245" xr:uid="{00000000-0005-0000-0000-000024340000}"/>
    <cellStyle name="Note 3 104" xfId="13246" xr:uid="{00000000-0005-0000-0000-000025340000}"/>
    <cellStyle name="Note 3 1040" xfId="13247" xr:uid="{00000000-0005-0000-0000-000026340000}"/>
    <cellStyle name="Note 3 1041" xfId="13248" xr:uid="{00000000-0005-0000-0000-000027340000}"/>
    <cellStyle name="Note 3 1042" xfId="13249" xr:uid="{00000000-0005-0000-0000-000028340000}"/>
    <cellStyle name="Note 3 1043" xfId="13250" xr:uid="{00000000-0005-0000-0000-000029340000}"/>
    <cellStyle name="Note 3 1044" xfId="13251" xr:uid="{00000000-0005-0000-0000-00002A340000}"/>
    <cellStyle name="Note 3 1045" xfId="13252" xr:uid="{00000000-0005-0000-0000-00002B340000}"/>
    <cellStyle name="Note 3 1046" xfId="13253" xr:uid="{00000000-0005-0000-0000-00002C340000}"/>
    <cellStyle name="Note 3 1047" xfId="13254" xr:uid="{00000000-0005-0000-0000-00002D340000}"/>
    <cellStyle name="Note 3 1048" xfId="13255" xr:uid="{00000000-0005-0000-0000-00002E340000}"/>
    <cellStyle name="Note 3 1049" xfId="13256" xr:uid="{00000000-0005-0000-0000-00002F340000}"/>
    <cellStyle name="Note 3 105" xfId="13257" xr:uid="{00000000-0005-0000-0000-000030340000}"/>
    <cellStyle name="Note 3 1050" xfId="13258" xr:uid="{00000000-0005-0000-0000-000031340000}"/>
    <cellStyle name="Note 3 1051" xfId="13259" xr:uid="{00000000-0005-0000-0000-000032340000}"/>
    <cellStyle name="Note 3 1052" xfId="13260" xr:uid="{00000000-0005-0000-0000-000033340000}"/>
    <cellStyle name="Note 3 1053" xfId="13261" xr:uid="{00000000-0005-0000-0000-000034340000}"/>
    <cellStyle name="Note 3 1054" xfId="13262" xr:uid="{00000000-0005-0000-0000-000035340000}"/>
    <cellStyle name="Note 3 1055" xfId="13263" xr:uid="{00000000-0005-0000-0000-000036340000}"/>
    <cellStyle name="Note 3 1056" xfId="13264" xr:uid="{00000000-0005-0000-0000-000037340000}"/>
    <cellStyle name="Note 3 1057" xfId="13265" xr:uid="{00000000-0005-0000-0000-000038340000}"/>
    <cellStyle name="Note 3 1058" xfId="13266" xr:uid="{00000000-0005-0000-0000-000039340000}"/>
    <cellStyle name="Note 3 1059" xfId="13267" xr:uid="{00000000-0005-0000-0000-00003A340000}"/>
    <cellStyle name="Note 3 106" xfId="13268" xr:uid="{00000000-0005-0000-0000-00003B340000}"/>
    <cellStyle name="Note 3 1060" xfId="13269" xr:uid="{00000000-0005-0000-0000-00003C340000}"/>
    <cellStyle name="Note 3 1061" xfId="13270" xr:uid="{00000000-0005-0000-0000-00003D340000}"/>
    <cellStyle name="Note 3 1062" xfId="13271" xr:uid="{00000000-0005-0000-0000-00003E340000}"/>
    <cellStyle name="Note 3 1063" xfId="13272" xr:uid="{00000000-0005-0000-0000-00003F340000}"/>
    <cellStyle name="Note 3 1064" xfId="13273" xr:uid="{00000000-0005-0000-0000-000040340000}"/>
    <cellStyle name="Note 3 1065" xfId="13274" xr:uid="{00000000-0005-0000-0000-000041340000}"/>
    <cellStyle name="Note 3 1066" xfId="13275" xr:uid="{00000000-0005-0000-0000-000042340000}"/>
    <cellStyle name="Note 3 1067" xfId="13276" xr:uid="{00000000-0005-0000-0000-000043340000}"/>
    <cellStyle name="Note 3 1068" xfId="13277" xr:uid="{00000000-0005-0000-0000-000044340000}"/>
    <cellStyle name="Note 3 1069" xfId="13278" xr:uid="{00000000-0005-0000-0000-000045340000}"/>
    <cellStyle name="Note 3 107" xfId="13279" xr:uid="{00000000-0005-0000-0000-000046340000}"/>
    <cellStyle name="Note 3 1070" xfId="13280" xr:uid="{00000000-0005-0000-0000-000047340000}"/>
    <cellStyle name="Note 3 1071" xfId="13281" xr:uid="{00000000-0005-0000-0000-000048340000}"/>
    <cellStyle name="Note 3 1072" xfId="13282" xr:uid="{00000000-0005-0000-0000-000049340000}"/>
    <cellStyle name="Note 3 1073" xfId="13283" xr:uid="{00000000-0005-0000-0000-00004A340000}"/>
    <cellStyle name="Note 3 1074" xfId="13284" xr:uid="{00000000-0005-0000-0000-00004B340000}"/>
    <cellStyle name="Note 3 1075" xfId="13285" xr:uid="{00000000-0005-0000-0000-00004C340000}"/>
    <cellStyle name="Note 3 1076" xfId="13286" xr:uid="{00000000-0005-0000-0000-00004D340000}"/>
    <cellStyle name="Note 3 1077" xfId="13287" xr:uid="{00000000-0005-0000-0000-00004E340000}"/>
    <cellStyle name="Note 3 1078" xfId="13288" xr:uid="{00000000-0005-0000-0000-00004F340000}"/>
    <cellStyle name="Note 3 1079" xfId="13289" xr:uid="{00000000-0005-0000-0000-000050340000}"/>
    <cellStyle name="Note 3 108" xfId="13290" xr:uid="{00000000-0005-0000-0000-000051340000}"/>
    <cellStyle name="Note 3 1080" xfId="13291" xr:uid="{00000000-0005-0000-0000-000052340000}"/>
    <cellStyle name="Note 3 1081" xfId="13292" xr:uid="{00000000-0005-0000-0000-000053340000}"/>
    <cellStyle name="Note 3 1082" xfId="13293" xr:uid="{00000000-0005-0000-0000-000054340000}"/>
    <cellStyle name="Note 3 1083" xfId="13294" xr:uid="{00000000-0005-0000-0000-000055340000}"/>
    <cellStyle name="Note 3 1084" xfId="13295" xr:uid="{00000000-0005-0000-0000-000056340000}"/>
    <cellStyle name="Note 3 1085" xfId="13296" xr:uid="{00000000-0005-0000-0000-000057340000}"/>
    <cellStyle name="Note 3 1086" xfId="13297" xr:uid="{00000000-0005-0000-0000-000058340000}"/>
    <cellStyle name="Note 3 1087" xfId="13298" xr:uid="{00000000-0005-0000-0000-000059340000}"/>
    <cellStyle name="Note 3 1088" xfId="13299" xr:uid="{00000000-0005-0000-0000-00005A340000}"/>
    <cellStyle name="Note 3 1089" xfId="13300" xr:uid="{00000000-0005-0000-0000-00005B340000}"/>
    <cellStyle name="Note 3 109" xfId="13301" xr:uid="{00000000-0005-0000-0000-00005C340000}"/>
    <cellStyle name="Note 3 1090" xfId="13302" xr:uid="{00000000-0005-0000-0000-00005D340000}"/>
    <cellStyle name="Note 3 1091" xfId="13303" xr:uid="{00000000-0005-0000-0000-00005E340000}"/>
    <cellStyle name="Note 3 1092" xfId="13304" xr:uid="{00000000-0005-0000-0000-00005F340000}"/>
    <cellStyle name="Note 3 1093" xfId="13305" xr:uid="{00000000-0005-0000-0000-000060340000}"/>
    <cellStyle name="Note 3 1094" xfId="13306" xr:uid="{00000000-0005-0000-0000-000061340000}"/>
    <cellStyle name="Note 3 1095" xfId="13307" xr:uid="{00000000-0005-0000-0000-000062340000}"/>
    <cellStyle name="Note 3 1096" xfId="13308" xr:uid="{00000000-0005-0000-0000-000063340000}"/>
    <cellStyle name="Note 3 1097" xfId="13309" xr:uid="{00000000-0005-0000-0000-000064340000}"/>
    <cellStyle name="Note 3 1098" xfId="13310" xr:uid="{00000000-0005-0000-0000-000065340000}"/>
    <cellStyle name="Note 3 1099" xfId="13311" xr:uid="{00000000-0005-0000-0000-000066340000}"/>
    <cellStyle name="Note 3 11" xfId="13312" xr:uid="{00000000-0005-0000-0000-000067340000}"/>
    <cellStyle name="Note 3 110" xfId="13313" xr:uid="{00000000-0005-0000-0000-000068340000}"/>
    <cellStyle name="Note 3 1100" xfId="13314" xr:uid="{00000000-0005-0000-0000-000069340000}"/>
    <cellStyle name="Note 3 1101" xfId="13315" xr:uid="{00000000-0005-0000-0000-00006A340000}"/>
    <cellStyle name="Note 3 1102" xfId="13316" xr:uid="{00000000-0005-0000-0000-00006B340000}"/>
    <cellStyle name="Note 3 1103" xfId="13317" xr:uid="{00000000-0005-0000-0000-00006C340000}"/>
    <cellStyle name="Note 3 1104" xfId="13318" xr:uid="{00000000-0005-0000-0000-00006D340000}"/>
    <cellStyle name="Note 3 1105" xfId="13319" xr:uid="{00000000-0005-0000-0000-00006E340000}"/>
    <cellStyle name="Note 3 1106" xfId="13320" xr:uid="{00000000-0005-0000-0000-00006F340000}"/>
    <cellStyle name="Note 3 1107" xfId="13321" xr:uid="{00000000-0005-0000-0000-000070340000}"/>
    <cellStyle name="Note 3 1108" xfId="13322" xr:uid="{00000000-0005-0000-0000-000071340000}"/>
    <cellStyle name="Note 3 1109" xfId="13323" xr:uid="{00000000-0005-0000-0000-000072340000}"/>
    <cellStyle name="Note 3 111" xfId="13324" xr:uid="{00000000-0005-0000-0000-000073340000}"/>
    <cellStyle name="Note 3 1110" xfId="13325" xr:uid="{00000000-0005-0000-0000-000074340000}"/>
    <cellStyle name="Note 3 1111" xfId="13326" xr:uid="{00000000-0005-0000-0000-000075340000}"/>
    <cellStyle name="Note 3 1112" xfId="13327" xr:uid="{00000000-0005-0000-0000-000076340000}"/>
    <cellStyle name="Note 3 1113" xfId="13328" xr:uid="{00000000-0005-0000-0000-000077340000}"/>
    <cellStyle name="Note 3 1114" xfId="13329" xr:uid="{00000000-0005-0000-0000-000078340000}"/>
    <cellStyle name="Note 3 1115" xfId="13330" xr:uid="{00000000-0005-0000-0000-000079340000}"/>
    <cellStyle name="Note 3 1116" xfId="13331" xr:uid="{00000000-0005-0000-0000-00007A340000}"/>
    <cellStyle name="Note 3 1117" xfId="13332" xr:uid="{00000000-0005-0000-0000-00007B340000}"/>
    <cellStyle name="Note 3 1118" xfId="13333" xr:uid="{00000000-0005-0000-0000-00007C340000}"/>
    <cellStyle name="Note 3 1119" xfId="13334" xr:uid="{00000000-0005-0000-0000-00007D340000}"/>
    <cellStyle name="Note 3 112" xfId="13335" xr:uid="{00000000-0005-0000-0000-00007E340000}"/>
    <cellStyle name="Note 3 1120" xfId="13336" xr:uid="{00000000-0005-0000-0000-00007F340000}"/>
    <cellStyle name="Note 3 1121" xfId="13337" xr:uid="{00000000-0005-0000-0000-000080340000}"/>
    <cellStyle name="Note 3 1122" xfId="13338" xr:uid="{00000000-0005-0000-0000-000081340000}"/>
    <cellStyle name="Note 3 1123" xfId="13339" xr:uid="{00000000-0005-0000-0000-000082340000}"/>
    <cellStyle name="Note 3 1124" xfId="13340" xr:uid="{00000000-0005-0000-0000-000083340000}"/>
    <cellStyle name="Note 3 1125" xfId="13341" xr:uid="{00000000-0005-0000-0000-000084340000}"/>
    <cellStyle name="Note 3 1126" xfId="13342" xr:uid="{00000000-0005-0000-0000-000085340000}"/>
    <cellStyle name="Note 3 1127" xfId="13343" xr:uid="{00000000-0005-0000-0000-000086340000}"/>
    <cellStyle name="Note 3 1128" xfId="13344" xr:uid="{00000000-0005-0000-0000-000087340000}"/>
    <cellStyle name="Note 3 1129" xfId="13345" xr:uid="{00000000-0005-0000-0000-000088340000}"/>
    <cellStyle name="Note 3 113" xfId="13346" xr:uid="{00000000-0005-0000-0000-000089340000}"/>
    <cellStyle name="Note 3 1130" xfId="13347" xr:uid="{00000000-0005-0000-0000-00008A340000}"/>
    <cellStyle name="Note 3 1131" xfId="13348" xr:uid="{00000000-0005-0000-0000-00008B340000}"/>
    <cellStyle name="Note 3 1132" xfId="13349" xr:uid="{00000000-0005-0000-0000-00008C340000}"/>
    <cellStyle name="Note 3 1133" xfId="13350" xr:uid="{00000000-0005-0000-0000-00008D340000}"/>
    <cellStyle name="Note 3 1134" xfId="13351" xr:uid="{00000000-0005-0000-0000-00008E340000}"/>
    <cellStyle name="Note 3 1135" xfId="13352" xr:uid="{00000000-0005-0000-0000-00008F340000}"/>
    <cellStyle name="Note 3 1136" xfId="13353" xr:uid="{00000000-0005-0000-0000-000090340000}"/>
    <cellStyle name="Note 3 1137" xfId="13354" xr:uid="{00000000-0005-0000-0000-000091340000}"/>
    <cellStyle name="Note 3 1138" xfId="13355" xr:uid="{00000000-0005-0000-0000-000092340000}"/>
    <cellStyle name="Note 3 1139" xfId="13356" xr:uid="{00000000-0005-0000-0000-000093340000}"/>
    <cellStyle name="Note 3 114" xfId="13357" xr:uid="{00000000-0005-0000-0000-000094340000}"/>
    <cellStyle name="Note 3 1140" xfId="13358" xr:uid="{00000000-0005-0000-0000-000095340000}"/>
    <cellStyle name="Note 3 1141" xfId="13359" xr:uid="{00000000-0005-0000-0000-000096340000}"/>
    <cellStyle name="Note 3 1142" xfId="13360" xr:uid="{00000000-0005-0000-0000-000097340000}"/>
    <cellStyle name="Note 3 1143" xfId="13361" xr:uid="{00000000-0005-0000-0000-000098340000}"/>
    <cellStyle name="Note 3 1144" xfId="13362" xr:uid="{00000000-0005-0000-0000-000099340000}"/>
    <cellStyle name="Note 3 1145" xfId="13363" xr:uid="{00000000-0005-0000-0000-00009A340000}"/>
    <cellStyle name="Note 3 1146" xfId="13364" xr:uid="{00000000-0005-0000-0000-00009B340000}"/>
    <cellStyle name="Note 3 1147" xfId="13365" xr:uid="{00000000-0005-0000-0000-00009C340000}"/>
    <cellStyle name="Note 3 1148" xfId="13366" xr:uid="{00000000-0005-0000-0000-00009D340000}"/>
    <cellStyle name="Note 3 1149" xfId="13367" xr:uid="{00000000-0005-0000-0000-00009E340000}"/>
    <cellStyle name="Note 3 115" xfId="13368" xr:uid="{00000000-0005-0000-0000-00009F340000}"/>
    <cellStyle name="Note 3 1150" xfId="13369" xr:uid="{00000000-0005-0000-0000-0000A0340000}"/>
    <cellStyle name="Note 3 1151" xfId="13370" xr:uid="{00000000-0005-0000-0000-0000A1340000}"/>
    <cellStyle name="Note 3 1152" xfId="13371" xr:uid="{00000000-0005-0000-0000-0000A2340000}"/>
    <cellStyle name="Note 3 1153" xfId="13372" xr:uid="{00000000-0005-0000-0000-0000A3340000}"/>
    <cellStyle name="Note 3 1154" xfId="13373" xr:uid="{00000000-0005-0000-0000-0000A4340000}"/>
    <cellStyle name="Note 3 1155" xfId="13374" xr:uid="{00000000-0005-0000-0000-0000A5340000}"/>
    <cellStyle name="Note 3 1156" xfId="13375" xr:uid="{00000000-0005-0000-0000-0000A6340000}"/>
    <cellStyle name="Note 3 1157" xfId="13376" xr:uid="{00000000-0005-0000-0000-0000A7340000}"/>
    <cellStyle name="Note 3 1158" xfId="13377" xr:uid="{00000000-0005-0000-0000-0000A8340000}"/>
    <cellStyle name="Note 3 1159" xfId="13378" xr:uid="{00000000-0005-0000-0000-0000A9340000}"/>
    <cellStyle name="Note 3 116" xfId="13379" xr:uid="{00000000-0005-0000-0000-0000AA340000}"/>
    <cellStyle name="Note 3 1160" xfId="13380" xr:uid="{00000000-0005-0000-0000-0000AB340000}"/>
    <cellStyle name="Note 3 1161" xfId="13381" xr:uid="{00000000-0005-0000-0000-0000AC340000}"/>
    <cellStyle name="Note 3 1162" xfId="13382" xr:uid="{00000000-0005-0000-0000-0000AD340000}"/>
    <cellStyle name="Note 3 1163" xfId="13383" xr:uid="{00000000-0005-0000-0000-0000AE340000}"/>
    <cellStyle name="Note 3 1164" xfId="13384" xr:uid="{00000000-0005-0000-0000-0000AF340000}"/>
    <cellStyle name="Note 3 1165" xfId="13385" xr:uid="{00000000-0005-0000-0000-0000B0340000}"/>
    <cellStyle name="Note 3 1166" xfId="13386" xr:uid="{00000000-0005-0000-0000-0000B1340000}"/>
    <cellStyle name="Note 3 1167" xfId="13387" xr:uid="{00000000-0005-0000-0000-0000B2340000}"/>
    <cellStyle name="Note 3 1168" xfId="13388" xr:uid="{00000000-0005-0000-0000-0000B3340000}"/>
    <cellStyle name="Note 3 1169" xfId="13389" xr:uid="{00000000-0005-0000-0000-0000B4340000}"/>
    <cellStyle name="Note 3 117" xfId="13390" xr:uid="{00000000-0005-0000-0000-0000B5340000}"/>
    <cellStyle name="Note 3 1170" xfId="13391" xr:uid="{00000000-0005-0000-0000-0000B6340000}"/>
    <cellStyle name="Note 3 1171" xfId="13392" xr:uid="{00000000-0005-0000-0000-0000B7340000}"/>
    <cellStyle name="Note 3 1172" xfId="13393" xr:uid="{00000000-0005-0000-0000-0000B8340000}"/>
    <cellStyle name="Note 3 1173" xfId="13394" xr:uid="{00000000-0005-0000-0000-0000B9340000}"/>
    <cellStyle name="Note 3 1174" xfId="13395" xr:uid="{00000000-0005-0000-0000-0000BA340000}"/>
    <cellStyle name="Note 3 1175" xfId="13396" xr:uid="{00000000-0005-0000-0000-0000BB340000}"/>
    <cellStyle name="Note 3 1176" xfId="13397" xr:uid="{00000000-0005-0000-0000-0000BC340000}"/>
    <cellStyle name="Note 3 1177" xfId="13398" xr:uid="{00000000-0005-0000-0000-0000BD340000}"/>
    <cellStyle name="Note 3 1178" xfId="13399" xr:uid="{00000000-0005-0000-0000-0000BE340000}"/>
    <cellStyle name="Note 3 1179" xfId="13400" xr:uid="{00000000-0005-0000-0000-0000BF340000}"/>
    <cellStyle name="Note 3 118" xfId="13401" xr:uid="{00000000-0005-0000-0000-0000C0340000}"/>
    <cellStyle name="Note 3 1180" xfId="13402" xr:uid="{00000000-0005-0000-0000-0000C1340000}"/>
    <cellStyle name="Note 3 1181" xfId="13403" xr:uid="{00000000-0005-0000-0000-0000C2340000}"/>
    <cellStyle name="Note 3 1182" xfId="13404" xr:uid="{00000000-0005-0000-0000-0000C3340000}"/>
    <cellStyle name="Note 3 1183" xfId="13405" xr:uid="{00000000-0005-0000-0000-0000C4340000}"/>
    <cellStyle name="Note 3 1184" xfId="13406" xr:uid="{00000000-0005-0000-0000-0000C5340000}"/>
    <cellStyle name="Note 3 1185" xfId="13407" xr:uid="{00000000-0005-0000-0000-0000C6340000}"/>
    <cellStyle name="Note 3 1186" xfId="13408" xr:uid="{00000000-0005-0000-0000-0000C7340000}"/>
    <cellStyle name="Note 3 1187" xfId="13409" xr:uid="{00000000-0005-0000-0000-0000C8340000}"/>
    <cellStyle name="Note 3 1188" xfId="13410" xr:uid="{00000000-0005-0000-0000-0000C9340000}"/>
    <cellStyle name="Note 3 1189" xfId="13411" xr:uid="{00000000-0005-0000-0000-0000CA340000}"/>
    <cellStyle name="Note 3 119" xfId="13412" xr:uid="{00000000-0005-0000-0000-0000CB340000}"/>
    <cellStyle name="Note 3 1190" xfId="13413" xr:uid="{00000000-0005-0000-0000-0000CC340000}"/>
    <cellStyle name="Note 3 1191" xfId="13414" xr:uid="{00000000-0005-0000-0000-0000CD340000}"/>
    <cellStyle name="Note 3 1192" xfId="13415" xr:uid="{00000000-0005-0000-0000-0000CE340000}"/>
    <cellStyle name="Note 3 1193" xfId="13416" xr:uid="{00000000-0005-0000-0000-0000CF340000}"/>
    <cellStyle name="Note 3 1194" xfId="13417" xr:uid="{00000000-0005-0000-0000-0000D0340000}"/>
    <cellStyle name="Note 3 1195" xfId="13418" xr:uid="{00000000-0005-0000-0000-0000D1340000}"/>
    <cellStyle name="Note 3 1196" xfId="13419" xr:uid="{00000000-0005-0000-0000-0000D2340000}"/>
    <cellStyle name="Note 3 1197" xfId="13420" xr:uid="{00000000-0005-0000-0000-0000D3340000}"/>
    <cellStyle name="Note 3 1198" xfId="13421" xr:uid="{00000000-0005-0000-0000-0000D4340000}"/>
    <cellStyle name="Note 3 1199" xfId="13422" xr:uid="{00000000-0005-0000-0000-0000D5340000}"/>
    <cellStyle name="Note 3 12" xfId="13423" xr:uid="{00000000-0005-0000-0000-0000D6340000}"/>
    <cellStyle name="Note 3 120" xfId="13424" xr:uid="{00000000-0005-0000-0000-0000D7340000}"/>
    <cellStyle name="Note 3 1200" xfId="13425" xr:uid="{00000000-0005-0000-0000-0000D8340000}"/>
    <cellStyle name="Note 3 1201" xfId="13426" xr:uid="{00000000-0005-0000-0000-0000D9340000}"/>
    <cellStyle name="Note 3 1202" xfId="13427" xr:uid="{00000000-0005-0000-0000-0000DA340000}"/>
    <cellStyle name="Note 3 1203" xfId="13428" xr:uid="{00000000-0005-0000-0000-0000DB340000}"/>
    <cellStyle name="Note 3 1204" xfId="13429" xr:uid="{00000000-0005-0000-0000-0000DC340000}"/>
    <cellStyle name="Note 3 1205" xfId="13430" xr:uid="{00000000-0005-0000-0000-0000DD340000}"/>
    <cellStyle name="Note 3 1206" xfId="13431" xr:uid="{00000000-0005-0000-0000-0000DE340000}"/>
    <cellStyle name="Note 3 1207" xfId="13432" xr:uid="{00000000-0005-0000-0000-0000DF340000}"/>
    <cellStyle name="Note 3 1208" xfId="13433" xr:uid="{00000000-0005-0000-0000-0000E0340000}"/>
    <cellStyle name="Note 3 1209" xfId="13434" xr:uid="{00000000-0005-0000-0000-0000E1340000}"/>
    <cellStyle name="Note 3 121" xfId="13435" xr:uid="{00000000-0005-0000-0000-0000E2340000}"/>
    <cellStyle name="Note 3 1210" xfId="13436" xr:uid="{00000000-0005-0000-0000-0000E3340000}"/>
    <cellStyle name="Note 3 1211" xfId="13437" xr:uid="{00000000-0005-0000-0000-0000E4340000}"/>
    <cellStyle name="Note 3 1212" xfId="13438" xr:uid="{00000000-0005-0000-0000-0000E5340000}"/>
    <cellStyle name="Note 3 1213" xfId="13439" xr:uid="{00000000-0005-0000-0000-0000E6340000}"/>
    <cellStyle name="Note 3 1214" xfId="13440" xr:uid="{00000000-0005-0000-0000-0000E7340000}"/>
    <cellStyle name="Note 3 1215" xfId="13441" xr:uid="{00000000-0005-0000-0000-0000E8340000}"/>
    <cellStyle name="Note 3 1216" xfId="13442" xr:uid="{00000000-0005-0000-0000-0000E9340000}"/>
    <cellStyle name="Note 3 1217" xfId="13443" xr:uid="{00000000-0005-0000-0000-0000EA340000}"/>
    <cellStyle name="Note 3 1218" xfId="13444" xr:uid="{00000000-0005-0000-0000-0000EB340000}"/>
    <cellStyle name="Note 3 1219" xfId="13445" xr:uid="{00000000-0005-0000-0000-0000EC340000}"/>
    <cellStyle name="Note 3 122" xfId="13446" xr:uid="{00000000-0005-0000-0000-0000ED340000}"/>
    <cellStyle name="Note 3 1220" xfId="13447" xr:uid="{00000000-0005-0000-0000-0000EE340000}"/>
    <cellStyle name="Note 3 1221" xfId="13448" xr:uid="{00000000-0005-0000-0000-0000EF340000}"/>
    <cellStyle name="Note 3 1222" xfId="13449" xr:uid="{00000000-0005-0000-0000-0000F0340000}"/>
    <cellStyle name="Note 3 1223" xfId="13450" xr:uid="{00000000-0005-0000-0000-0000F1340000}"/>
    <cellStyle name="Note 3 1224" xfId="13451" xr:uid="{00000000-0005-0000-0000-0000F2340000}"/>
    <cellStyle name="Note 3 1225" xfId="13452" xr:uid="{00000000-0005-0000-0000-0000F3340000}"/>
    <cellStyle name="Note 3 1226" xfId="13453" xr:uid="{00000000-0005-0000-0000-0000F4340000}"/>
    <cellStyle name="Note 3 1227" xfId="13454" xr:uid="{00000000-0005-0000-0000-0000F5340000}"/>
    <cellStyle name="Note 3 1228" xfId="13455" xr:uid="{00000000-0005-0000-0000-0000F6340000}"/>
    <cellStyle name="Note 3 1229" xfId="13456" xr:uid="{00000000-0005-0000-0000-0000F7340000}"/>
    <cellStyle name="Note 3 123" xfId="13457" xr:uid="{00000000-0005-0000-0000-0000F8340000}"/>
    <cellStyle name="Note 3 1230" xfId="13458" xr:uid="{00000000-0005-0000-0000-0000F9340000}"/>
    <cellStyle name="Note 3 1231" xfId="13459" xr:uid="{00000000-0005-0000-0000-0000FA340000}"/>
    <cellStyle name="Note 3 1232" xfId="13460" xr:uid="{00000000-0005-0000-0000-0000FB340000}"/>
    <cellStyle name="Note 3 1233" xfId="13461" xr:uid="{00000000-0005-0000-0000-0000FC340000}"/>
    <cellStyle name="Note 3 1234" xfId="13462" xr:uid="{00000000-0005-0000-0000-0000FD340000}"/>
    <cellStyle name="Note 3 1235" xfId="13463" xr:uid="{00000000-0005-0000-0000-0000FE340000}"/>
    <cellStyle name="Note 3 1236" xfId="13464" xr:uid="{00000000-0005-0000-0000-0000FF340000}"/>
    <cellStyle name="Note 3 1237" xfId="13465" xr:uid="{00000000-0005-0000-0000-000000350000}"/>
    <cellStyle name="Note 3 1238" xfId="13466" xr:uid="{00000000-0005-0000-0000-000001350000}"/>
    <cellStyle name="Note 3 1239" xfId="13467" xr:uid="{00000000-0005-0000-0000-000002350000}"/>
    <cellStyle name="Note 3 124" xfId="13468" xr:uid="{00000000-0005-0000-0000-000003350000}"/>
    <cellStyle name="Note 3 1240" xfId="13469" xr:uid="{00000000-0005-0000-0000-000004350000}"/>
    <cellStyle name="Note 3 1241" xfId="13470" xr:uid="{00000000-0005-0000-0000-000005350000}"/>
    <cellStyle name="Note 3 1242" xfId="13471" xr:uid="{00000000-0005-0000-0000-000006350000}"/>
    <cellStyle name="Note 3 1243" xfId="13472" xr:uid="{00000000-0005-0000-0000-000007350000}"/>
    <cellStyle name="Note 3 1244" xfId="13473" xr:uid="{00000000-0005-0000-0000-000008350000}"/>
    <cellStyle name="Note 3 1245" xfId="13474" xr:uid="{00000000-0005-0000-0000-000009350000}"/>
    <cellStyle name="Note 3 1246" xfId="13475" xr:uid="{00000000-0005-0000-0000-00000A350000}"/>
    <cellStyle name="Note 3 1247" xfId="13476" xr:uid="{00000000-0005-0000-0000-00000B350000}"/>
    <cellStyle name="Note 3 1248" xfId="13477" xr:uid="{00000000-0005-0000-0000-00000C350000}"/>
    <cellStyle name="Note 3 1249" xfId="13478" xr:uid="{00000000-0005-0000-0000-00000D350000}"/>
    <cellStyle name="Note 3 125" xfId="13479" xr:uid="{00000000-0005-0000-0000-00000E350000}"/>
    <cellStyle name="Note 3 1250" xfId="13480" xr:uid="{00000000-0005-0000-0000-00000F350000}"/>
    <cellStyle name="Note 3 1251" xfId="13481" xr:uid="{00000000-0005-0000-0000-000010350000}"/>
    <cellStyle name="Note 3 1252" xfId="13482" xr:uid="{00000000-0005-0000-0000-000011350000}"/>
    <cellStyle name="Note 3 1253" xfId="13483" xr:uid="{00000000-0005-0000-0000-000012350000}"/>
    <cellStyle name="Note 3 1254" xfId="13484" xr:uid="{00000000-0005-0000-0000-000013350000}"/>
    <cellStyle name="Note 3 1255" xfId="13485" xr:uid="{00000000-0005-0000-0000-000014350000}"/>
    <cellStyle name="Note 3 1256" xfId="13486" xr:uid="{00000000-0005-0000-0000-000015350000}"/>
    <cellStyle name="Note 3 1257" xfId="13487" xr:uid="{00000000-0005-0000-0000-000016350000}"/>
    <cellStyle name="Note 3 1258" xfId="13488" xr:uid="{00000000-0005-0000-0000-000017350000}"/>
    <cellStyle name="Note 3 1259" xfId="13489" xr:uid="{00000000-0005-0000-0000-000018350000}"/>
    <cellStyle name="Note 3 126" xfId="13490" xr:uid="{00000000-0005-0000-0000-000019350000}"/>
    <cellStyle name="Note 3 1260" xfId="13491" xr:uid="{00000000-0005-0000-0000-00001A350000}"/>
    <cellStyle name="Note 3 1261" xfId="13492" xr:uid="{00000000-0005-0000-0000-00001B350000}"/>
    <cellStyle name="Note 3 1262" xfId="13493" xr:uid="{00000000-0005-0000-0000-00001C350000}"/>
    <cellStyle name="Note 3 1263" xfId="13494" xr:uid="{00000000-0005-0000-0000-00001D350000}"/>
    <cellStyle name="Note 3 1264" xfId="13495" xr:uid="{00000000-0005-0000-0000-00001E350000}"/>
    <cellStyle name="Note 3 1265" xfId="13496" xr:uid="{00000000-0005-0000-0000-00001F350000}"/>
    <cellStyle name="Note 3 1266" xfId="13497" xr:uid="{00000000-0005-0000-0000-000020350000}"/>
    <cellStyle name="Note 3 1267" xfId="13498" xr:uid="{00000000-0005-0000-0000-000021350000}"/>
    <cellStyle name="Note 3 1268" xfId="13499" xr:uid="{00000000-0005-0000-0000-000022350000}"/>
    <cellStyle name="Note 3 1269" xfId="13500" xr:uid="{00000000-0005-0000-0000-000023350000}"/>
    <cellStyle name="Note 3 127" xfId="13501" xr:uid="{00000000-0005-0000-0000-000024350000}"/>
    <cellStyle name="Note 3 1270" xfId="13502" xr:uid="{00000000-0005-0000-0000-000025350000}"/>
    <cellStyle name="Note 3 1271" xfId="13503" xr:uid="{00000000-0005-0000-0000-000026350000}"/>
    <cellStyle name="Note 3 1272" xfId="13504" xr:uid="{00000000-0005-0000-0000-000027350000}"/>
    <cellStyle name="Note 3 1273" xfId="13505" xr:uid="{00000000-0005-0000-0000-000028350000}"/>
    <cellStyle name="Note 3 1274" xfId="13506" xr:uid="{00000000-0005-0000-0000-000029350000}"/>
    <cellStyle name="Note 3 1275" xfId="13507" xr:uid="{00000000-0005-0000-0000-00002A350000}"/>
    <cellStyle name="Note 3 1276" xfId="13508" xr:uid="{00000000-0005-0000-0000-00002B350000}"/>
    <cellStyle name="Note 3 1277" xfId="13509" xr:uid="{00000000-0005-0000-0000-00002C350000}"/>
    <cellStyle name="Note 3 1278" xfId="13510" xr:uid="{00000000-0005-0000-0000-00002D350000}"/>
    <cellStyle name="Note 3 1279" xfId="13511" xr:uid="{00000000-0005-0000-0000-00002E350000}"/>
    <cellStyle name="Note 3 128" xfId="13512" xr:uid="{00000000-0005-0000-0000-00002F350000}"/>
    <cellStyle name="Note 3 1280" xfId="13513" xr:uid="{00000000-0005-0000-0000-000030350000}"/>
    <cellStyle name="Note 3 1281" xfId="13514" xr:uid="{00000000-0005-0000-0000-000031350000}"/>
    <cellStyle name="Note 3 1282" xfId="13515" xr:uid="{00000000-0005-0000-0000-000032350000}"/>
    <cellStyle name="Note 3 1283" xfId="13516" xr:uid="{00000000-0005-0000-0000-000033350000}"/>
    <cellStyle name="Note 3 1284" xfId="13517" xr:uid="{00000000-0005-0000-0000-000034350000}"/>
    <cellStyle name="Note 3 1285" xfId="13518" xr:uid="{00000000-0005-0000-0000-000035350000}"/>
    <cellStyle name="Note 3 1286" xfId="13519" xr:uid="{00000000-0005-0000-0000-000036350000}"/>
    <cellStyle name="Note 3 1287" xfId="13520" xr:uid="{00000000-0005-0000-0000-000037350000}"/>
    <cellStyle name="Note 3 1288" xfId="13521" xr:uid="{00000000-0005-0000-0000-000038350000}"/>
    <cellStyle name="Note 3 1289" xfId="13522" xr:uid="{00000000-0005-0000-0000-000039350000}"/>
    <cellStyle name="Note 3 129" xfId="13523" xr:uid="{00000000-0005-0000-0000-00003A350000}"/>
    <cellStyle name="Note 3 1290" xfId="13524" xr:uid="{00000000-0005-0000-0000-00003B350000}"/>
    <cellStyle name="Note 3 1291" xfId="13525" xr:uid="{00000000-0005-0000-0000-00003C350000}"/>
    <cellStyle name="Note 3 1292" xfId="13526" xr:uid="{00000000-0005-0000-0000-00003D350000}"/>
    <cellStyle name="Note 3 1293" xfId="13527" xr:uid="{00000000-0005-0000-0000-00003E350000}"/>
    <cellStyle name="Note 3 1294" xfId="13528" xr:uid="{00000000-0005-0000-0000-00003F350000}"/>
    <cellStyle name="Note 3 1295" xfId="13529" xr:uid="{00000000-0005-0000-0000-000040350000}"/>
    <cellStyle name="Note 3 1296" xfId="13530" xr:uid="{00000000-0005-0000-0000-000041350000}"/>
    <cellStyle name="Note 3 1297" xfId="13531" xr:uid="{00000000-0005-0000-0000-000042350000}"/>
    <cellStyle name="Note 3 1298" xfId="13532" xr:uid="{00000000-0005-0000-0000-000043350000}"/>
    <cellStyle name="Note 3 1299" xfId="13533" xr:uid="{00000000-0005-0000-0000-000044350000}"/>
    <cellStyle name="Note 3 13" xfId="13534" xr:uid="{00000000-0005-0000-0000-000045350000}"/>
    <cellStyle name="Note 3 130" xfId="13535" xr:uid="{00000000-0005-0000-0000-000046350000}"/>
    <cellStyle name="Note 3 1300" xfId="13536" xr:uid="{00000000-0005-0000-0000-000047350000}"/>
    <cellStyle name="Note 3 1301" xfId="13537" xr:uid="{00000000-0005-0000-0000-000048350000}"/>
    <cellStyle name="Note 3 1302" xfId="13538" xr:uid="{00000000-0005-0000-0000-000049350000}"/>
    <cellStyle name="Note 3 1303" xfId="13539" xr:uid="{00000000-0005-0000-0000-00004A350000}"/>
    <cellStyle name="Note 3 1304" xfId="13540" xr:uid="{00000000-0005-0000-0000-00004B350000}"/>
    <cellStyle name="Note 3 1305" xfId="13541" xr:uid="{00000000-0005-0000-0000-00004C350000}"/>
    <cellStyle name="Note 3 1306" xfId="13542" xr:uid="{00000000-0005-0000-0000-00004D350000}"/>
    <cellStyle name="Note 3 1307" xfId="13543" xr:uid="{00000000-0005-0000-0000-00004E350000}"/>
    <cellStyle name="Note 3 1308" xfId="13544" xr:uid="{00000000-0005-0000-0000-00004F350000}"/>
    <cellStyle name="Note 3 1309" xfId="13545" xr:uid="{00000000-0005-0000-0000-000050350000}"/>
    <cellStyle name="Note 3 131" xfId="13546" xr:uid="{00000000-0005-0000-0000-000051350000}"/>
    <cellStyle name="Note 3 1310" xfId="13547" xr:uid="{00000000-0005-0000-0000-000052350000}"/>
    <cellStyle name="Note 3 1311" xfId="13548" xr:uid="{00000000-0005-0000-0000-000053350000}"/>
    <cellStyle name="Note 3 1312" xfId="13549" xr:uid="{00000000-0005-0000-0000-000054350000}"/>
    <cellStyle name="Note 3 1313" xfId="13550" xr:uid="{00000000-0005-0000-0000-000055350000}"/>
    <cellStyle name="Note 3 1314" xfId="13551" xr:uid="{00000000-0005-0000-0000-000056350000}"/>
    <cellStyle name="Note 3 1315" xfId="13552" xr:uid="{00000000-0005-0000-0000-000057350000}"/>
    <cellStyle name="Note 3 1316" xfId="13553" xr:uid="{00000000-0005-0000-0000-000058350000}"/>
    <cellStyle name="Note 3 1317" xfId="13554" xr:uid="{00000000-0005-0000-0000-000059350000}"/>
    <cellStyle name="Note 3 1318" xfId="13555" xr:uid="{00000000-0005-0000-0000-00005A350000}"/>
    <cellStyle name="Note 3 1319" xfId="13556" xr:uid="{00000000-0005-0000-0000-00005B350000}"/>
    <cellStyle name="Note 3 132" xfId="13557" xr:uid="{00000000-0005-0000-0000-00005C350000}"/>
    <cellStyle name="Note 3 1320" xfId="13558" xr:uid="{00000000-0005-0000-0000-00005D350000}"/>
    <cellStyle name="Note 3 1321" xfId="13559" xr:uid="{00000000-0005-0000-0000-00005E350000}"/>
    <cellStyle name="Note 3 1322" xfId="13560" xr:uid="{00000000-0005-0000-0000-00005F350000}"/>
    <cellStyle name="Note 3 1323" xfId="13561" xr:uid="{00000000-0005-0000-0000-000060350000}"/>
    <cellStyle name="Note 3 1324" xfId="13562" xr:uid="{00000000-0005-0000-0000-000061350000}"/>
    <cellStyle name="Note 3 1325" xfId="13563" xr:uid="{00000000-0005-0000-0000-000062350000}"/>
    <cellStyle name="Note 3 1326" xfId="13564" xr:uid="{00000000-0005-0000-0000-000063350000}"/>
    <cellStyle name="Note 3 1327" xfId="13565" xr:uid="{00000000-0005-0000-0000-000064350000}"/>
    <cellStyle name="Note 3 1328" xfId="13566" xr:uid="{00000000-0005-0000-0000-000065350000}"/>
    <cellStyle name="Note 3 1329" xfId="13567" xr:uid="{00000000-0005-0000-0000-000066350000}"/>
    <cellStyle name="Note 3 133" xfId="13568" xr:uid="{00000000-0005-0000-0000-000067350000}"/>
    <cellStyle name="Note 3 1330" xfId="13569" xr:uid="{00000000-0005-0000-0000-000068350000}"/>
    <cellStyle name="Note 3 1331" xfId="13570" xr:uid="{00000000-0005-0000-0000-000069350000}"/>
    <cellStyle name="Note 3 1332" xfId="13571" xr:uid="{00000000-0005-0000-0000-00006A350000}"/>
    <cellStyle name="Note 3 1333" xfId="13572" xr:uid="{00000000-0005-0000-0000-00006B350000}"/>
    <cellStyle name="Note 3 1334" xfId="13573" xr:uid="{00000000-0005-0000-0000-00006C350000}"/>
    <cellStyle name="Note 3 1335" xfId="13574" xr:uid="{00000000-0005-0000-0000-00006D350000}"/>
    <cellStyle name="Note 3 1336" xfId="13575" xr:uid="{00000000-0005-0000-0000-00006E350000}"/>
    <cellStyle name="Note 3 1337" xfId="13576" xr:uid="{00000000-0005-0000-0000-00006F350000}"/>
    <cellStyle name="Note 3 1338" xfId="13577" xr:uid="{00000000-0005-0000-0000-000070350000}"/>
    <cellStyle name="Note 3 1339" xfId="13578" xr:uid="{00000000-0005-0000-0000-000071350000}"/>
    <cellStyle name="Note 3 134" xfId="13579" xr:uid="{00000000-0005-0000-0000-000072350000}"/>
    <cellStyle name="Note 3 1340" xfId="13580" xr:uid="{00000000-0005-0000-0000-000073350000}"/>
    <cellStyle name="Note 3 1341" xfId="13581" xr:uid="{00000000-0005-0000-0000-000074350000}"/>
    <cellStyle name="Note 3 1342" xfId="13582" xr:uid="{00000000-0005-0000-0000-000075350000}"/>
    <cellStyle name="Note 3 1343" xfId="13583" xr:uid="{00000000-0005-0000-0000-000076350000}"/>
    <cellStyle name="Note 3 1344" xfId="13584" xr:uid="{00000000-0005-0000-0000-000077350000}"/>
    <cellStyle name="Note 3 1345" xfId="13585" xr:uid="{00000000-0005-0000-0000-000078350000}"/>
    <cellStyle name="Note 3 1346" xfId="13586" xr:uid="{00000000-0005-0000-0000-000079350000}"/>
    <cellStyle name="Note 3 1347" xfId="13587" xr:uid="{00000000-0005-0000-0000-00007A350000}"/>
    <cellStyle name="Note 3 1348" xfId="13588" xr:uid="{00000000-0005-0000-0000-00007B350000}"/>
    <cellStyle name="Note 3 1349" xfId="13589" xr:uid="{00000000-0005-0000-0000-00007C350000}"/>
    <cellStyle name="Note 3 135" xfId="13590" xr:uid="{00000000-0005-0000-0000-00007D350000}"/>
    <cellStyle name="Note 3 1350" xfId="13591" xr:uid="{00000000-0005-0000-0000-00007E350000}"/>
    <cellStyle name="Note 3 1351" xfId="13592" xr:uid="{00000000-0005-0000-0000-00007F350000}"/>
    <cellStyle name="Note 3 1352" xfId="13593" xr:uid="{00000000-0005-0000-0000-000080350000}"/>
    <cellStyle name="Note 3 1353" xfId="13594" xr:uid="{00000000-0005-0000-0000-000081350000}"/>
    <cellStyle name="Note 3 1354" xfId="13595" xr:uid="{00000000-0005-0000-0000-000082350000}"/>
    <cellStyle name="Note 3 1355" xfId="13596" xr:uid="{00000000-0005-0000-0000-000083350000}"/>
    <cellStyle name="Note 3 1356" xfId="13597" xr:uid="{00000000-0005-0000-0000-000084350000}"/>
    <cellStyle name="Note 3 1357" xfId="13598" xr:uid="{00000000-0005-0000-0000-000085350000}"/>
    <cellStyle name="Note 3 1358" xfId="13599" xr:uid="{00000000-0005-0000-0000-000086350000}"/>
    <cellStyle name="Note 3 1359" xfId="13600" xr:uid="{00000000-0005-0000-0000-000087350000}"/>
    <cellStyle name="Note 3 136" xfId="13601" xr:uid="{00000000-0005-0000-0000-000088350000}"/>
    <cellStyle name="Note 3 1360" xfId="13602" xr:uid="{00000000-0005-0000-0000-000089350000}"/>
    <cellStyle name="Note 3 1361" xfId="13603" xr:uid="{00000000-0005-0000-0000-00008A350000}"/>
    <cellStyle name="Note 3 1362" xfId="13604" xr:uid="{00000000-0005-0000-0000-00008B350000}"/>
    <cellStyle name="Note 3 1363" xfId="13605" xr:uid="{00000000-0005-0000-0000-00008C350000}"/>
    <cellStyle name="Note 3 1364" xfId="13606" xr:uid="{00000000-0005-0000-0000-00008D350000}"/>
    <cellStyle name="Note 3 1365" xfId="13607" xr:uid="{00000000-0005-0000-0000-00008E350000}"/>
    <cellStyle name="Note 3 1366" xfId="13608" xr:uid="{00000000-0005-0000-0000-00008F350000}"/>
    <cellStyle name="Note 3 1367" xfId="13609" xr:uid="{00000000-0005-0000-0000-000090350000}"/>
    <cellStyle name="Note 3 1368" xfId="13610" xr:uid="{00000000-0005-0000-0000-000091350000}"/>
    <cellStyle name="Note 3 1369" xfId="13611" xr:uid="{00000000-0005-0000-0000-000092350000}"/>
    <cellStyle name="Note 3 137" xfId="13612" xr:uid="{00000000-0005-0000-0000-000093350000}"/>
    <cellStyle name="Note 3 1370" xfId="13613" xr:uid="{00000000-0005-0000-0000-000094350000}"/>
    <cellStyle name="Note 3 1371" xfId="13614" xr:uid="{00000000-0005-0000-0000-000095350000}"/>
    <cellStyle name="Note 3 1372" xfId="13615" xr:uid="{00000000-0005-0000-0000-000096350000}"/>
    <cellStyle name="Note 3 1373" xfId="13616" xr:uid="{00000000-0005-0000-0000-000097350000}"/>
    <cellStyle name="Note 3 1374" xfId="13617" xr:uid="{00000000-0005-0000-0000-000098350000}"/>
    <cellStyle name="Note 3 1375" xfId="13618" xr:uid="{00000000-0005-0000-0000-000099350000}"/>
    <cellStyle name="Note 3 1376" xfId="13619" xr:uid="{00000000-0005-0000-0000-00009A350000}"/>
    <cellStyle name="Note 3 1377" xfId="13620" xr:uid="{00000000-0005-0000-0000-00009B350000}"/>
    <cellStyle name="Note 3 1378" xfId="13621" xr:uid="{00000000-0005-0000-0000-00009C350000}"/>
    <cellStyle name="Note 3 1379" xfId="13622" xr:uid="{00000000-0005-0000-0000-00009D350000}"/>
    <cellStyle name="Note 3 138" xfId="13623" xr:uid="{00000000-0005-0000-0000-00009E350000}"/>
    <cellStyle name="Note 3 1380" xfId="13624" xr:uid="{00000000-0005-0000-0000-00009F350000}"/>
    <cellStyle name="Note 3 1381" xfId="13625" xr:uid="{00000000-0005-0000-0000-0000A0350000}"/>
    <cellStyle name="Note 3 1382" xfId="13626" xr:uid="{00000000-0005-0000-0000-0000A1350000}"/>
    <cellStyle name="Note 3 1383" xfId="13627" xr:uid="{00000000-0005-0000-0000-0000A2350000}"/>
    <cellStyle name="Note 3 1384" xfId="13628" xr:uid="{00000000-0005-0000-0000-0000A3350000}"/>
    <cellStyle name="Note 3 1385" xfId="13629" xr:uid="{00000000-0005-0000-0000-0000A4350000}"/>
    <cellStyle name="Note 3 1386" xfId="13630" xr:uid="{00000000-0005-0000-0000-0000A5350000}"/>
    <cellStyle name="Note 3 1387" xfId="13631" xr:uid="{00000000-0005-0000-0000-0000A6350000}"/>
    <cellStyle name="Note 3 1388" xfId="13632" xr:uid="{00000000-0005-0000-0000-0000A7350000}"/>
    <cellStyle name="Note 3 1389" xfId="13633" xr:uid="{00000000-0005-0000-0000-0000A8350000}"/>
    <cellStyle name="Note 3 139" xfId="13634" xr:uid="{00000000-0005-0000-0000-0000A9350000}"/>
    <cellStyle name="Note 3 1390" xfId="13635" xr:uid="{00000000-0005-0000-0000-0000AA350000}"/>
    <cellStyle name="Note 3 1391" xfId="13636" xr:uid="{00000000-0005-0000-0000-0000AB350000}"/>
    <cellStyle name="Note 3 1392" xfId="13637" xr:uid="{00000000-0005-0000-0000-0000AC350000}"/>
    <cellStyle name="Note 3 1393" xfId="13638" xr:uid="{00000000-0005-0000-0000-0000AD350000}"/>
    <cellStyle name="Note 3 1394" xfId="13639" xr:uid="{00000000-0005-0000-0000-0000AE350000}"/>
    <cellStyle name="Note 3 1395" xfId="13640" xr:uid="{00000000-0005-0000-0000-0000AF350000}"/>
    <cellStyle name="Note 3 1396" xfId="13641" xr:uid="{00000000-0005-0000-0000-0000B0350000}"/>
    <cellStyle name="Note 3 1397" xfId="13642" xr:uid="{00000000-0005-0000-0000-0000B1350000}"/>
    <cellStyle name="Note 3 1398" xfId="13643" xr:uid="{00000000-0005-0000-0000-0000B2350000}"/>
    <cellStyle name="Note 3 1399" xfId="13644" xr:uid="{00000000-0005-0000-0000-0000B3350000}"/>
    <cellStyle name="Note 3 14" xfId="13645" xr:uid="{00000000-0005-0000-0000-0000B4350000}"/>
    <cellStyle name="Note 3 140" xfId="13646" xr:uid="{00000000-0005-0000-0000-0000B5350000}"/>
    <cellStyle name="Note 3 1400" xfId="13647" xr:uid="{00000000-0005-0000-0000-0000B6350000}"/>
    <cellStyle name="Note 3 1401" xfId="13648" xr:uid="{00000000-0005-0000-0000-0000B7350000}"/>
    <cellStyle name="Note 3 1402" xfId="13649" xr:uid="{00000000-0005-0000-0000-0000B8350000}"/>
    <cellStyle name="Note 3 1403" xfId="13650" xr:uid="{00000000-0005-0000-0000-0000B9350000}"/>
    <cellStyle name="Note 3 1404" xfId="13651" xr:uid="{00000000-0005-0000-0000-0000BA350000}"/>
    <cellStyle name="Note 3 1405" xfId="13652" xr:uid="{00000000-0005-0000-0000-0000BB350000}"/>
    <cellStyle name="Note 3 1406" xfId="13653" xr:uid="{00000000-0005-0000-0000-0000BC350000}"/>
    <cellStyle name="Note 3 1407" xfId="13654" xr:uid="{00000000-0005-0000-0000-0000BD350000}"/>
    <cellStyle name="Note 3 1408" xfId="13655" xr:uid="{00000000-0005-0000-0000-0000BE350000}"/>
    <cellStyle name="Note 3 1409" xfId="13656" xr:uid="{00000000-0005-0000-0000-0000BF350000}"/>
    <cellStyle name="Note 3 141" xfId="13657" xr:uid="{00000000-0005-0000-0000-0000C0350000}"/>
    <cellStyle name="Note 3 1410" xfId="13658" xr:uid="{00000000-0005-0000-0000-0000C1350000}"/>
    <cellStyle name="Note 3 1411" xfId="13659" xr:uid="{00000000-0005-0000-0000-0000C2350000}"/>
    <cellStyle name="Note 3 1412" xfId="13660" xr:uid="{00000000-0005-0000-0000-0000C3350000}"/>
    <cellStyle name="Note 3 1413" xfId="13661" xr:uid="{00000000-0005-0000-0000-0000C4350000}"/>
    <cellStyle name="Note 3 1414" xfId="13662" xr:uid="{00000000-0005-0000-0000-0000C5350000}"/>
    <cellStyle name="Note 3 1415" xfId="13663" xr:uid="{00000000-0005-0000-0000-0000C6350000}"/>
    <cellStyle name="Note 3 1416" xfId="13664" xr:uid="{00000000-0005-0000-0000-0000C7350000}"/>
    <cellStyle name="Note 3 1417" xfId="13665" xr:uid="{00000000-0005-0000-0000-0000C8350000}"/>
    <cellStyle name="Note 3 1418" xfId="13666" xr:uid="{00000000-0005-0000-0000-0000C9350000}"/>
    <cellStyle name="Note 3 1419" xfId="13667" xr:uid="{00000000-0005-0000-0000-0000CA350000}"/>
    <cellStyle name="Note 3 142" xfId="13668" xr:uid="{00000000-0005-0000-0000-0000CB350000}"/>
    <cellStyle name="Note 3 1420" xfId="13669" xr:uid="{00000000-0005-0000-0000-0000CC350000}"/>
    <cellStyle name="Note 3 1421" xfId="13670" xr:uid="{00000000-0005-0000-0000-0000CD350000}"/>
    <cellStyle name="Note 3 1422" xfId="13671" xr:uid="{00000000-0005-0000-0000-0000CE350000}"/>
    <cellStyle name="Note 3 1423" xfId="13672" xr:uid="{00000000-0005-0000-0000-0000CF350000}"/>
    <cellStyle name="Note 3 1424" xfId="13673" xr:uid="{00000000-0005-0000-0000-0000D0350000}"/>
    <cellStyle name="Note 3 1425" xfId="13674" xr:uid="{00000000-0005-0000-0000-0000D1350000}"/>
    <cellStyle name="Note 3 1426" xfId="13675" xr:uid="{00000000-0005-0000-0000-0000D2350000}"/>
    <cellStyle name="Note 3 1427" xfId="13676" xr:uid="{00000000-0005-0000-0000-0000D3350000}"/>
    <cellStyle name="Note 3 1428" xfId="13677" xr:uid="{00000000-0005-0000-0000-0000D4350000}"/>
    <cellStyle name="Note 3 1429" xfId="13678" xr:uid="{00000000-0005-0000-0000-0000D5350000}"/>
    <cellStyle name="Note 3 143" xfId="13679" xr:uid="{00000000-0005-0000-0000-0000D6350000}"/>
    <cellStyle name="Note 3 1430" xfId="13680" xr:uid="{00000000-0005-0000-0000-0000D7350000}"/>
    <cellStyle name="Note 3 1431" xfId="13681" xr:uid="{00000000-0005-0000-0000-0000D8350000}"/>
    <cellStyle name="Note 3 1432" xfId="13682" xr:uid="{00000000-0005-0000-0000-0000D9350000}"/>
    <cellStyle name="Note 3 1433" xfId="13683" xr:uid="{00000000-0005-0000-0000-0000DA350000}"/>
    <cellStyle name="Note 3 1434" xfId="13684" xr:uid="{00000000-0005-0000-0000-0000DB350000}"/>
    <cellStyle name="Note 3 1435" xfId="13685" xr:uid="{00000000-0005-0000-0000-0000DC350000}"/>
    <cellStyle name="Note 3 1436" xfId="13686" xr:uid="{00000000-0005-0000-0000-0000DD350000}"/>
    <cellStyle name="Note 3 1437" xfId="13687" xr:uid="{00000000-0005-0000-0000-0000DE350000}"/>
    <cellStyle name="Note 3 1438" xfId="13688" xr:uid="{00000000-0005-0000-0000-0000DF350000}"/>
    <cellStyle name="Note 3 1439" xfId="13689" xr:uid="{00000000-0005-0000-0000-0000E0350000}"/>
    <cellStyle name="Note 3 144" xfId="13690" xr:uid="{00000000-0005-0000-0000-0000E1350000}"/>
    <cellStyle name="Note 3 1440" xfId="13691" xr:uid="{00000000-0005-0000-0000-0000E2350000}"/>
    <cellStyle name="Note 3 1441" xfId="13692" xr:uid="{00000000-0005-0000-0000-0000E3350000}"/>
    <cellStyle name="Note 3 1442" xfId="13693" xr:uid="{00000000-0005-0000-0000-0000E4350000}"/>
    <cellStyle name="Note 3 1443" xfId="13694" xr:uid="{00000000-0005-0000-0000-0000E5350000}"/>
    <cellStyle name="Note 3 1444" xfId="13695" xr:uid="{00000000-0005-0000-0000-0000E6350000}"/>
    <cellStyle name="Note 3 1445" xfId="13696" xr:uid="{00000000-0005-0000-0000-0000E7350000}"/>
    <cellStyle name="Note 3 1446" xfId="13697" xr:uid="{00000000-0005-0000-0000-0000E8350000}"/>
    <cellStyle name="Note 3 1447" xfId="13698" xr:uid="{00000000-0005-0000-0000-0000E9350000}"/>
    <cellStyle name="Note 3 1448" xfId="13699" xr:uid="{00000000-0005-0000-0000-0000EA350000}"/>
    <cellStyle name="Note 3 1449" xfId="13700" xr:uid="{00000000-0005-0000-0000-0000EB350000}"/>
    <cellStyle name="Note 3 145" xfId="13701" xr:uid="{00000000-0005-0000-0000-0000EC350000}"/>
    <cellStyle name="Note 3 1450" xfId="13702" xr:uid="{00000000-0005-0000-0000-0000ED350000}"/>
    <cellStyle name="Note 3 1451" xfId="13703" xr:uid="{00000000-0005-0000-0000-0000EE350000}"/>
    <cellStyle name="Note 3 1452" xfId="13704" xr:uid="{00000000-0005-0000-0000-0000EF350000}"/>
    <cellStyle name="Note 3 1453" xfId="13705" xr:uid="{00000000-0005-0000-0000-0000F0350000}"/>
    <cellStyle name="Note 3 1454" xfId="13706" xr:uid="{00000000-0005-0000-0000-0000F1350000}"/>
    <cellStyle name="Note 3 1455" xfId="13707" xr:uid="{00000000-0005-0000-0000-0000F2350000}"/>
    <cellStyle name="Note 3 1456" xfId="13708" xr:uid="{00000000-0005-0000-0000-0000F3350000}"/>
    <cellStyle name="Note 3 1457" xfId="13709" xr:uid="{00000000-0005-0000-0000-0000F4350000}"/>
    <cellStyle name="Note 3 1458" xfId="13710" xr:uid="{00000000-0005-0000-0000-0000F5350000}"/>
    <cellStyle name="Note 3 1459" xfId="13711" xr:uid="{00000000-0005-0000-0000-0000F6350000}"/>
    <cellStyle name="Note 3 146" xfId="13712" xr:uid="{00000000-0005-0000-0000-0000F7350000}"/>
    <cellStyle name="Note 3 1460" xfId="13713" xr:uid="{00000000-0005-0000-0000-0000F8350000}"/>
    <cellStyle name="Note 3 1461" xfId="13714" xr:uid="{00000000-0005-0000-0000-0000F9350000}"/>
    <cellStyle name="Note 3 1462" xfId="13715" xr:uid="{00000000-0005-0000-0000-0000FA350000}"/>
    <cellStyle name="Note 3 1463" xfId="13716" xr:uid="{00000000-0005-0000-0000-0000FB350000}"/>
    <cellStyle name="Note 3 1464" xfId="13717" xr:uid="{00000000-0005-0000-0000-0000FC350000}"/>
    <cellStyle name="Note 3 1465" xfId="13718" xr:uid="{00000000-0005-0000-0000-0000FD350000}"/>
    <cellStyle name="Note 3 1466" xfId="13719" xr:uid="{00000000-0005-0000-0000-0000FE350000}"/>
    <cellStyle name="Note 3 1467" xfId="13720" xr:uid="{00000000-0005-0000-0000-0000FF350000}"/>
    <cellStyle name="Note 3 1468" xfId="13721" xr:uid="{00000000-0005-0000-0000-000000360000}"/>
    <cellStyle name="Note 3 1469" xfId="13722" xr:uid="{00000000-0005-0000-0000-000001360000}"/>
    <cellStyle name="Note 3 147" xfId="13723" xr:uid="{00000000-0005-0000-0000-000002360000}"/>
    <cellStyle name="Note 3 1470" xfId="13724" xr:uid="{00000000-0005-0000-0000-000003360000}"/>
    <cellStyle name="Note 3 1471" xfId="13725" xr:uid="{00000000-0005-0000-0000-000004360000}"/>
    <cellStyle name="Note 3 1472" xfId="13726" xr:uid="{00000000-0005-0000-0000-000005360000}"/>
    <cellStyle name="Note 3 1473" xfId="13727" xr:uid="{00000000-0005-0000-0000-000006360000}"/>
    <cellStyle name="Note 3 1474" xfId="13728" xr:uid="{00000000-0005-0000-0000-000007360000}"/>
    <cellStyle name="Note 3 1475" xfId="13729" xr:uid="{00000000-0005-0000-0000-000008360000}"/>
    <cellStyle name="Note 3 1476" xfId="13730" xr:uid="{00000000-0005-0000-0000-000009360000}"/>
    <cellStyle name="Note 3 1477" xfId="13731" xr:uid="{00000000-0005-0000-0000-00000A360000}"/>
    <cellStyle name="Note 3 1478" xfId="13732" xr:uid="{00000000-0005-0000-0000-00000B360000}"/>
    <cellStyle name="Note 3 1479" xfId="13733" xr:uid="{00000000-0005-0000-0000-00000C360000}"/>
    <cellStyle name="Note 3 148" xfId="13734" xr:uid="{00000000-0005-0000-0000-00000D360000}"/>
    <cellStyle name="Note 3 1480" xfId="13735" xr:uid="{00000000-0005-0000-0000-00000E360000}"/>
    <cellStyle name="Note 3 1481" xfId="13736" xr:uid="{00000000-0005-0000-0000-00000F360000}"/>
    <cellStyle name="Note 3 1482" xfId="13737" xr:uid="{00000000-0005-0000-0000-000010360000}"/>
    <cellStyle name="Note 3 1483" xfId="13738" xr:uid="{00000000-0005-0000-0000-000011360000}"/>
    <cellStyle name="Note 3 1484" xfId="13739" xr:uid="{00000000-0005-0000-0000-000012360000}"/>
    <cellStyle name="Note 3 1485" xfId="13740" xr:uid="{00000000-0005-0000-0000-000013360000}"/>
    <cellStyle name="Note 3 1486" xfId="13741" xr:uid="{00000000-0005-0000-0000-000014360000}"/>
    <cellStyle name="Note 3 1487" xfId="13742" xr:uid="{00000000-0005-0000-0000-000015360000}"/>
    <cellStyle name="Note 3 1488" xfId="13743" xr:uid="{00000000-0005-0000-0000-000016360000}"/>
    <cellStyle name="Note 3 1489" xfId="13744" xr:uid="{00000000-0005-0000-0000-000017360000}"/>
    <cellStyle name="Note 3 149" xfId="13745" xr:uid="{00000000-0005-0000-0000-000018360000}"/>
    <cellStyle name="Note 3 1490" xfId="13746" xr:uid="{00000000-0005-0000-0000-000019360000}"/>
    <cellStyle name="Note 3 1491" xfId="13747" xr:uid="{00000000-0005-0000-0000-00001A360000}"/>
    <cellStyle name="Note 3 1492" xfId="13748" xr:uid="{00000000-0005-0000-0000-00001B360000}"/>
    <cellStyle name="Note 3 1493" xfId="13749" xr:uid="{00000000-0005-0000-0000-00001C360000}"/>
    <cellStyle name="Note 3 1494" xfId="13750" xr:uid="{00000000-0005-0000-0000-00001D360000}"/>
    <cellStyle name="Note 3 1495" xfId="13751" xr:uid="{00000000-0005-0000-0000-00001E360000}"/>
    <cellStyle name="Note 3 1496" xfId="13752" xr:uid="{00000000-0005-0000-0000-00001F360000}"/>
    <cellStyle name="Note 3 1497" xfId="13753" xr:uid="{00000000-0005-0000-0000-000020360000}"/>
    <cellStyle name="Note 3 1498" xfId="13754" xr:uid="{00000000-0005-0000-0000-000021360000}"/>
    <cellStyle name="Note 3 1499" xfId="13755" xr:uid="{00000000-0005-0000-0000-000022360000}"/>
    <cellStyle name="Note 3 15" xfId="13756" xr:uid="{00000000-0005-0000-0000-000023360000}"/>
    <cellStyle name="Note 3 150" xfId="13757" xr:uid="{00000000-0005-0000-0000-000024360000}"/>
    <cellStyle name="Note 3 1500" xfId="13758" xr:uid="{00000000-0005-0000-0000-000025360000}"/>
    <cellStyle name="Note 3 1501" xfId="13759" xr:uid="{00000000-0005-0000-0000-000026360000}"/>
    <cellStyle name="Note 3 1502" xfId="13760" xr:uid="{00000000-0005-0000-0000-000027360000}"/>
    <cellStyle name="Note 3 1503" xfId="13761" xr:uid="{00000000-0005-0000-0000-000028360000}"/>
    <cellStyle name="Note 3 1504" xfId="13762" xr:uid="{00000000-0005-0000-0000-000029360000}"/>
    <cellStyle name="Note 3 1505" xfId="13763" xr:uid="{00000000-0005-0000-0000-00002A360000}"/>
    <cellStyle name="Note 3 1506" xfId="13764" xr:uid="{00000000-0005-0000-0000-00002B360000}"/>
    <cellStyle name="Note 3 1507" xfId="13765" xr:uid="{00000000-0005-0000-0000-00002C360000}"/>
    <cellStyle name="Note 3 1508" xfId="13766" xr:uid="{00000000-0005-0000-0000-00002D360000}"/>
    <cellStyle name="Note 3 1509" xfId="13767" xr:uid="{00000000-0005-0000-0000-00002E360000}"/>
    <cellStyle name="Note 3 151" xfId="13768" xr:uid="{00000000-0005-0000-0000-00002F360000}"/>
    <cellStyle name="Note 3 1510" xfId="13769" xr:uid="{00000000-0005-0000-0000-000030360000}"/>
    <cellStyle name="Note 3 1511" xfId="13770" xr:uid="{00000000-0005-0000-0000-000031360000}"/>
    <cellStyle name="Note 3 1512" xfId="13771" xr:uid="{00000000-0005-0000-0000-000032360000}"/>
    <cellStyle name="Note 3 1513" xfId="13772" xr:uid="{00000000-0005-0000-0000-000033360000}"/>
    <cellStyle name="Note 3 1514" xfId="13773" xr:uid="{00000000-0005-0000-0000-000034360000}"/>
    <cellStyle name="Note 3 1515" xfId="13774" xr:uid="{00000000-0005-0000-0000-000035360000}"/>
    <cellStyle name="Note 3 1516" xfId="13775" xr:uid="{00000000-0005-0000-0000-000036360000}"/>
    <cellStyle name="Note 3 1517" xfId="13776" xr:uid="{00000000-0005-0000-0000-000037360000}"/>
    <cellStyle name="Note 3 1518" xfId="13777" xr:uid="{00000000-0005-0000-0000-000038360000}"/>
    <cellStyle name="Note 3 1519" xfId="13778" xr:uid="{00000000-0005-0000-0000-000039360000}"/>
    <cellStyle name="Note 3 152" xfId="13779" xr:uid="{00000000-0005-0000-0000-00003A360000}"/>
    <cellStyle name="Note 3 1520" xfId="13780" xr:uid="{00000000-0005-0000-0000-00003B360000}"/>
    <cellStyle name="Note 3 1521" xfId="13781" xr:uid="{00000000-0005-0000-0000-00003C360000}"/>
    <cellStyle name="Note 3 1522" xfId="13782" xr:uid="{00000000-0005-0000-0000-00003D360000}"/>
    <cellStyle name="Note 3 1523" xfId="13783" xr:uid="{00000000-0005-0000-0000-00003E360000}"/>
    <cellStyle name="Note 3 1524" xfId="13784" xr:uid="{00000000-0005-0000-0000-00003F360000}"/>
    <cellStyle name="Note 3 1525" xfId="13785" xr:uid="{00000000-0005-0000-0000-000040360000}"/>
    <cellStyle name="Note 3 1526" xfId="13786" xr:uid="{00000000-0005-0000-0000-000041360000}"/>
    <cellStyle name="Note 3 1527" xfId="13787" xr:uid="{00000000-0005-0000-0000-000042360000}"/>
    <cellStyle name="Note 3 1528" xfId="13788" xr:uid="{00000000-0005-0000-0000-000043360000}"/>
    <cellStyle name="Note 3 1529" xfId="13789" xr:uid="{00000000-0005-0000-0000-000044360000}"/>
    <cellStyle name="Note 3 153" xfId="13790" xr:uid="{00000000-0005-0000-0000-000045360000}"/>
    <cellStyle name="Note 3 1530" xfId="13791" xr:uid="{00000000-0005-0000-0000-000046360000}"/>
    <cellStyle name="Note 3 1531" xfId="13792" xr:uid="{00000000-0005-0000-0000-000047360000}"/>
    <cellStyle name="Note 3 1532" xfId="13793" xr:uid="{00000000-0005-0000-0000-000048360000}"/>
    <cellStyle name="Note 3 1533" xfId="13794" xr:uid="{00000000-0005-0000-0000-000049360000}"/>
    <cellStyle name="Note 3 1534" xfId="13795" xr:uid="{00000000-0005-0000-0000-00004A360000}"/>
    <cellStyle name="Note 3 1535" xfId="13796" xr:uid="{00000000-0005-0000-0000-00004B360000}"/>
    <cellStyle name="Note 3 1536" xfId="13797" xr:uid="{00000000-0005-0000-0000-00004C360000}"/>
    <cellStyle name="Note 3 1537" xfId="13798" xr:uid="{00000000-0005-0000-0000-00004D360000}"/>
    <cellStyle name="Note 3 1538" xfId="13799" xr:uid="{00000000-0005-0000-0000-00004E360000}"/>
    <cellStyle name="Note 3 1539" xfId="13800" xr:uid="{00000000-0005-0000-0000-00004F360000}"/>
    <cellStyle name="Note 3 154" xfId="13801" xr:uid="{00000000-0005-0000-0000-000050360000}"/>
    <cellStyle name="Note 3 1540" xfId="13802" xr:uid="{00000000-0005-0000-0000-000051360000}"/>
    <cellStyle name="Note 3 1541" xfId="13803" xr:uid="{00000000-0005-0000-0000-000052360000}"/>
    <cellStyle name="Note 3 1542" xfId="13804" xr:uid="{00000000-0005-0000-0000-000053360000}"/>
    <cellStyle name="Note 3 1543" xfId="13805" xr:uid="{00000000-0005-0000-0000-000054360000}"/>
    <cellStyle name="Note 3 1544" xfId="13806" xr:uid="{00000000-0005-0000-0000-000055360000}"/>
    <cellStyle name="Note 3 1545" xfId="13807" xr:uid="{00000000-0005-0000-0000-000056360000}"/>
    <cellStyle name="Note 3 1546" xfId="13808" xr:uid="{00000000-0005-0000-0000-000057360000}"/>
    <cellStyle name="Note 3 1547" xfId="13809" xr:uid="{00000000-0005-0000-0000-000058360000}"/>
    <cellStyle name="Note 3 1548" xfId="13810" xr:uid="{00000000-0005-0000-0000-000059360000}"/>
    <cellStyle name="Note 3 1549" xfId="13811" xr:uid="{00000000-0005-0000-0000-00005A360000}"/>
    <cellStyle name="Note 3 155" xfId="13812" xr:uid="{00000000-0005-0000-0000-00005B360000}"/>
    <cellStyle name="Note 3 1550" xfId="13813" xr:uid="{00000000-0005-0000-0000-00005C360000}"/>
    <cellStyle name="Note 3 1551" xfId="13814" xr:uid="{00000000-0005-0000-0000-00005D360000}"/>
    <cellStyle name="Note 3 1552" xfId="13815" xr:uid="{00000000-0005-0000-0000-00005E360000}"/>
    <cellStyle name="Note 3 1553" xfId="13816" xr:uid="{00000000-0005-0000-0000-00005F360000}"/>
    <cellStyle name="Note 3 1554" xfId="13817" xr:uid="{00000000-0005-0000-0000-000060360000}"/>
    <cellStyle name="Note 3 1555" xfId="13818" xr:uid="{00000000-0005-0000-0000-000061360000}"/>
    <cellStyle name="Note 3 1556" xfId="13819" xr:uid="{00000000-0005-0000-0000-000062360000}"/>
    <cellStyle name="Note 3 1557" xfId="13820" xr:uid="{00000000-0005-0000-0000-000063360000}"/>
    <cellStyle name="Note 3 1558" xfId="13821" xr:uid="{00000000-0005-0000-0000-000064360000}"/>
    <cellStyle name="Note 3 1559" xfId="13822" xr:uid="{00000000-0005-0000-0000-000065360000}"/>
    <cellStyle name="Note 3 156" xfId="13823" xr:uid="{00000000-0005-0000-0000-000066360000}"/>
    <cellStyle name="Note 3 1560" xfId="13824" xr:uid="{00000000-0005-0000-0000-000067360000}"/>
    <cellStyle name="Note 3 1561" xfId="13825" xr:uid="{00000000-0005-0000-0000-000068360000}"/>
    <cellStyle name="Note 3 1562" xfId="13826" xr:uid="{00000000-0005-0000-0000-000069360000}"/>
    <cellStyle name="Note 3 1563" xfId="13827" xr:uid="{00000000-0005-0000-0000-00006A360000}"/>
    <cellStyle name="Note 3 1564" xfId="13828" xr:uid="{00000000-0005-0000-0000-00006B360000}"/>
    <cellStyle name="Note 3 1565" xfId="13829" xr:uid="{00000000-0005-0000-0000-00006C360000}"/>
    <cellStyle name="Note 3 1566" xfId="13830" xr:uid="{00000000-0005-0000-0000-00006D360000}"/>
    <cellStyle name="Note 3 1567" xfId="13831" xr:uid="{00000000-0005-0000-0000-00006E360000}"/>
    <cellStyle name="Note 3 1568" xfId="13832" xr:uid="{00000000-0005-0000-0000-00006F360000}"/>
    <cellStyle name="Note 3 1569" xfId="13833" xr:uid="{00000000-0005-0000-0000-000070360000}"/>
    <cellStyle name="Note 3 157" xfId="13834" xr:uid="{00000000-0005-0000-0000-000071360000}"/>
    <cellStyle name="Note 3 1570" xfId="13835" xr:uid="{00000000-0005-0000-0000-000072360000}"/>
    <cellStyle name="Note 3 1571" xfId="13836" xr:uid="{00000000-0005-0000-0000-000073360000}"/>
    <cellStyle name="Note 3 1572" xfId="13837" xr:uid="{00000000-0005-0000-0000-000074360000}"/>
    <cellStyle name="Note 3 1573" xfId="13838" xr:uid="{00000000-0005-0000-0000-000075360000}"/>
    <cellStyle name="Note 3 1574" xfId="13839" xr:uid="{00000000-0005-0000-0000-000076360000}"/>
    <cellStyle name="Note 3 1575" xfId="13840" xr:uid="{00000000-0005-0000-0000-000077360000}"/>
    <cellStyle name="Note 3 1576" xfId="13841" xr:uid="{00000000-0005-0000-0000-000078360000}"/>
    <cellStyle name="Note 3 1577" xfId="13842" xr:uid="{00000000-0005-0000-0000-000079360000}"/>
    <cellStyle name="Note 3 1578" xfId="13843" xr:uid="{00000000-0005-0000-0000-00007A360000}"/>
    <cellStyle name="Note 3 1579" xfId="13844" xr:uid="{00000000-0005-0000-0000-00007B360000}"/>
    <cellStyle name="Note 3 158" xfId="13845" xr:uid="{00000000-0005-0000-0000-00007C360000}"/>
    <cellStyle name="Note 3 1580" xfId="13846" xr:uid="{00000000-0005-0000-0000-00007D360000}"/>
    <cellStyle name="Note 3 1581" xfId="13847" xr:uid="{00000000-0005-0000-0000-00007E360000}"/>
    <cellStyle name="Note 3 1582" xfId="13848" xr:uid="{00000000-0005-0000-0000-00007F360000}"/>
    <cellStyle name="Note 3 1583" xfId="13849" xr:uid="{00000000-0005-0000-0000-000080360000}"/>
    <cellStyle name="Note 3 1584" xfId="13850" xr:uid="{00000000-0005-0000-0000-000081360000}"/>
    <cellStyle name="Note 3 1585" xfId="13851" xr:uid="{00000000-0005-0000-0000-000082360000}"/>
    <cellStyle name="Note 3 1586" xfId="13852" xr:uid="{00000000-0005-0000-0000-000083360000}"/>
    <cellStyle name="Note 3 1587" xfId="13853" xr:uid="{00000000-0005-0000-0000-000084360000}"/>
    <cellStyle name="Note 3 1588" xfId="13854" xr:uid="{00000000-0005-0000-0000-000085360000}"/>
    <cellStyle name="Note 3 1589" xfId="13855" xr:uid="{00000000-0005-0000-0000-000086360000}"/>
    <cellStyle name="Note 3 159" xfId="13856" xr:uid="{00000000-0005-0000-0000-000087360000}"/>
    <cellStyle name="Note 3 1590" xfId="13857" xr:uid="{00000000-0005-0000-0000-000088360000}"/>
    <cellStyle name="Note 3 1591" xfId="13858" xr:uid="{00000000-0005-0000-0000-000089360000}"/>
    <cellStyle name="Note 3 1592" xfId="13859" xr:uid="{00000000-0005-0000-0000-00008A360000}"/>
    <cellStyle name="Note 3 1593" xfId="13860" xr:uid="{00000000-0005-0000-0000-00008B360000}"/>
    <cellStyle name="Note 3 1594" xfId="13861" xr:uid="{00000000-0005-0000-0000-00008C360000}"/>
    <cellStyle name="Note 3 1595" xfId="13862" xr:uid="{00000000-0005-0000-0000-00008D360000}"/>
    <cellStyle name="Note 3 1596" xfId="13863" xr:uid="{00000000-0005-0000-0000-00008E360000}"/>
    <cellStyle name="Note 3 1597" xfId="13864" xr:uid="{00000000-0005-0000-0000-00008F360000}"/>
    <cellStyle name="Note 3 1598" xfId="13865" xr:uid="{00000000-0005-0000-0000-000090360000}"/>
    <cellStyle name="Note 3 1599" xfId="13866" xr:uid="{00000000-0005-0000-0000-000091360000}"/>
    <cellStyle name="Note 3 16" xfId="13867" xr:uid="{00000000-0005-0000-0000-000092360000}"/>
    <cellStyle name="Note 3 160" xfId="13868" xr:uid="{00000000-0005-0000-0000-000093360000}"/>
    <cellStyle name="Note 3 1600" xfId="13869" xr:uid="{00000000-0005-0000-0000-000094360000}"/>
    <cellStyle name="Note 3 1601" xfId="13870" xr:uid="{00000000-0005-0000-0000-000095360000}"/>
    <cellStyle name="Note 3 1602" xfId="13871" xr:uid="{00000000-0005-0000-0000-000096360000}"/>
    <cellStyle name="Note 3 1603" xfId="13872" xr:uid="{00000000-0005-0000-0000-000097360000}"/>
    <cellStyle name="Note 3 1604" xfId="13873" xr:uid="{00000000-0005-0000-0000-000098360000}"/>
    <cellStyle name="Note 3 1605" xfId="13874" xr:uid="{00000000-0005-0000-0000-000099360000}"/>
    <cellStyle name="Note 3 1606" xfId="13875" xr:uid="{00000000-0005-0000-0000-00009A360000}"/>
    <cellStyle name="Note 3 1607" xfId="13876" xr:uid="{00000000-0005-0000-0000-00009B360000}"/>
    <cellStyle name="Note 3 1608" xfId="13877" xr:uid="{00000000-0005-0000-0000-00009C360000}"/>
    <cellStyle name="Note 3 1609" xfId="13878" xr:uid="{00000000-0005-0000-0000-00009D360000}"/>
    <cellStyle name="Note 3 161" xfId="13879" xr:uid="{00000000-0005-0000-0000-00009E360000}"/>
    <cellStyle name="Note 3 1610" xfId="13880" xr:uid="{00000000-0005-0000-0000-00009F360000}"/>
    <cellStyle name="Note 3 1611" xfId="13881" xr:uid="{00000000-0005-0000-0000-0000A0360000}"/>
    <cellStyle name="Note 3 1612" xfId="13882" xr:uid="{00000000-0005-0000-0000-0000A1360000}"/>
    <cellStyle name="Note 3 1613" xfId="13883" xr:uid="{00000000-0005-0000-0000-0000A2360000}"/>
    <cellStyle name="Note 3 1614" xfId="13884" xr:uid="{00000000-0005-0000-0000-0000A3360000}"/>
    <cellStyle name="Note 3 1615" xfId="13885" xr:uid="{00000000-0005-0000-0000-0000A4360000}"/>
    <cellStyle name="Note 3 1616" xfId="13886" xr:uid="{00000000-0005-0000-0000-0000A5360000}"/>
    <cellStyle name="Note 3 1617" xfId="13887" xr:uid="{00000000-0005-0000-0000-0000A6360000}"/>
    <cellStyle name="Note 3 1618" xfId="13888" xr:uid="{00000000-0005-0000-0000-0000A7360000}"/>
    <cellStyle name="Note 3 1619" xfId="13889" xr:uid="{00000000-0005-0000-0000-0000A8360000}"/>
    <cellStyle name="Note 3 162" xfId="13890" xr:uid="{00000000-0005-0000-0000-0000A9360000}"/>
    <cellStyle name="Note 3 1620" xfId="13891" xr:uid="{00000000-0005-0000-0000-0000AA360000}"/>
    <cellStyle name="Note 3 1621" xfId="13892" xr:uid="{00000000-0005-0000-0000-0000AB360000}"/>
    <cellStyle name="Note 3 1622" xfId="13893" xr:uid="{00000000-0005-0000-0000-0000AC360000}"/>
    <cellStyle name="Note 3 1623" xfId="13894" xr:uid="{00000000-0005-0000-0000-0000AD360000}"/>
    <cellStyle name="Note 3 1624" xfId="13895" xr:uid="{00000000-0005-0000-0000-0000AE360000}"/>
    <cellStyle name="Note 3 1625" xfId="13896" xr:uid="{00000000-0005-0000-0000-0000AF360000}"/>
    <cellStyle name="Note 3 1626" xfId="13897" xr:uid="{00000000-0005-0000-0000-0000B0360000}"/>
    <cellStyle name="Note 3 1627" xfId="13898" xr:uid="{00000000-0005-0000-0000-0000B1360000}"/>
    <cellStyle name="Note 3 1628" xfId="13899" xr:uid="{00000000-0005-0000-0000-0000B2360000}"/>
    <cellStyle name="Note 3 1629" xfId="13900" xr:uid="{00000000-0005-0000-0000-0000B3360000}"/>
    <cellStyle name="Note 3 163" xfId="13901" xr:uid="{00000000-0005-0000-0000-0000B4360000}"/>
    <cellStyle name="Note 3 1630" xfId="13902" xr:uid="{00000000-0005-0000-0000-0000B5360000}"/>
    <cellStyle name="Note 3 1631" xfId="13903" xr:uid="{00000000-0005-0000-0000-0000B6360000}"/>
    <cellStyle name="Note 3 1632" xfId="13904" xr:uid="{00000000-0005-0000-0000-0000B7360000}"/>
    <cellStyle name="Note 3 1633" xfId="13905" xr:uid="{00000000-0005-0000-0000-0000B8360000}"/>
    <cellStyle name="Note 3 1634" xfId="13906" xr:uid="{00000000-0005-0000-0000-0000B9360000}"/>
    <cellStyle name="Note 3 1635" xfId="13907" xr:uid="{00000000-0005-0000-0000-0000BA360000}"/>
    <cellStyle name="Note 3 1636" xfId="13908" xr:uid="{00000000-0005-0000-0000-0000BB360000}"/>
    <cellStyle name="Note 3 1637" xfId="13909" xr:uid="{00000000-0005-0000-0000-0000BC360000}"/>
    <cellStyle name="Note 3 1638" xfId="13910" xr:uid="{00000000-0005-0000-0000-0000BD360000}"/>
    <cellStyle name="Note 3 1639" xfId="13911" xr:uid="{00000000-0005-0000-0000-0000BE360000}"/>
    <cellStyle name="Note 3 164" xfId="13912" xr:uid="{00000000-0005-0000-0000-0000BF360000}"/>
    <cellStyle name="Note 3 1640" xfId="13913" xr:uid="{00000000-0005-0000-0000-0000C0360000}"/>
    <cellStyle name="Note 3 1641" xfId="13914" xr:uid="{00000000-0005-0000-0000-0000C1360000}"/>
    <cellStyle name="Note 3 1642" xfId="13915" xr:uid="{00000000-0005-0000-0000-0000C2360000}"/>
    <cellStyle name="Note 3 1643" xfId="13916" xr:uid="{00000000-0005-0000-0000-0000C3360000}"/>
    <cellStyle name="Note 3 1644" xfId="13917" xr:uid="{00000000-0005-0000-0000-0000C4360000}"/>
    <cellStyle name="Note 3 1645" xfId="13918" xr:uid="{00000000-0005-0000-0000-0000C5360000}"/>
    <cellStyle name="Note 3 1646" xfId="13919" xr:uid="{00000000-0005-0000-0000-0000C6360000}"/>
    <cellStyle name="Note 3 1647" xfId="13920" xr:uid="{00000000-0005-0000-0000-0000C7360000}"/>
    <cellStyle name="Note 3 1648" xfId="13921" xr:uid="{00000000-0005-0000-0000-0000C8360000}"/>
    <cellStyle name="Note 3 1649" xfId="13922" xr:uid="{00000000-0005-0000-0000-0000C9360000}"/>
    <cellStyle name="Note 3 165" xfId="13923" xr:uid="{00000000-0005-0000-0000-0000CA360000}"/>
    <cellStyle name="Note 3 1650" xfId="13924" xr:uid="{00000000-0005-0000-0000-0000CB360000}"/>
    <cellStyle name="Note 3 1651" xfId="13925" xr:uid="{00000000-0005-0000-0000-0000CC360000}"/>
    <cellStyle name="Note 3 1652" xfId="13926" xr:uid="{00000000-0005-0000-0000-0000CD360000}"/>
    <cellStyle name="Note 3 1653" xfId="13927" xr:uid="{00000000-0005-0000-0000-0000CE360000}"/>
    <cellStyle name="Note 3 1654" xfId="13928" xr:uid="{00000000-0005-0000-0000-0000CF360000}"/>
    <cellStyle name="Note 3 1655" xfId="13929" xr:uid="{00000000-0005-0000-0000-0000D0360000}"/>
    <cellStyle name="Note 3 1656" xfId="13930" xr:uid="{00000000-0005-0000-0000-0000D1360000}"/>
    <cellStyle name="Note 3 1657" xfId="13931" xr:uid="{00000000-0005-0000-0000-0000D2360000}"/>
    <cellStyle name="Note 3 1658" xfId="13932" xr:uid="{00000000-0005-0000-0000-0000D3360000}"/>
    <cellStyle name="Note 3 1659" xfId="13933" xr:uid="{00000000-0005-0000-0000-0000D4360000}"/>
    <cellStyle name="Note 3 166" xfId="13934" xr:uid="{00000000-0005-0000-0000-0000D5360000}"/>
    <cellStyle name="Note 3 1660" xfId="13935" xr:uid="{00000000-0005-0000-0000-0000D6360000}"/>
    <cellStyle name="Note 3 1661" xfId="13936" xr:uid="{00000000-0005-0000-0000-0000D7360000}"/>
    <cellStyle name="Note 3 1662" xfId="13937" xr:uid="{00000000-0005-0000-0000-0000D8360000}"/>
    <cellStyle name="Note 3 1663" xfId="13938" xr:uid="{00000000-0005-0000-0000-0000D9360000}"/>
    <cellStyle name="Note 3 1664" xfId="13939" xr:uid="{00000000-0005-0000-0000-0000DA360000}"/>
    <cellStyle name="Note 3 1665" xfId="13940" xr:uid="{00000000-0005-0000-0000-0000DB360000}"/>
    <cellStyle name="Note 3 1666" xfId="13941" xr:uid="{00000000-0005-0000-0000-0000DC360000}"/>
    <cellStyle name="Note 3 1667" xfId="13942" xr:uid="{00000000-0005-0000-0000-0000DD360000}"/>
    <cellStyle name="Note 3 1668" xfId="13943" xr:uid="{00000000-0005-0000-0000-0000DE360000}"/>
    <cellStyle name="Note 3 1669" xfId="13944" xr:uid="{00000000-0005-0000-0000-0000DF360000}"/>
    <cellStyle name="Note 3 167" xfId="13945" xr:uid="{00000000-0005-0000-0000-0000E0360000}"/>
    <cellStyle name="Note 3 1670" xfId="13946" xr:uid="{00000000-0005-0000-0000-0000E1360000}"/>
    <cellStyle name="Note 3 1671" xfId="13947" xr:uid="{00000000-0005-0000-0000-0000E2360000}"/>
    <cellStyle name="Note 3 1672" xfId="13948" xr:uid="{00000000-0005-0000-0000-0000E3360000}"/>
    <cellStyle name="Note 3 1673" xfId="13949" xr:uid="{00000000-0005-0000-0000-0000E4360000}"/>
    <cellStyle name="Note 3 1674" xfId="13950" xr:uid="{00000000-0005-0000-0000-0000E5360000}"/>
    <cellStyle name="Note 3 1675" xfId="13951" xr:uid="{00000000-0005-0000-0000-0000E6360000}"/>
    <cellStyle name="Note 3 1676" xfId="13952" xr:uid="{00000000-0005-0000-0000-0000E7360000}"/>
    <cellStyle name="Note 3 1677" xfId="13953" xr:uid="{00000000-0005-0000-0000-0000E8360000}"/>
    <cellStyle name="Note 3 1678" xfId="13954" xr:uid="{00000000-0005-0000-0000-0000E9360000}"/>
    <cellStyle name="Note 3 1679" xfId="13955" xr:uid="{00000000-0005-0000-0000-0000EA360000}"/>
    <cellStyle name="Note 3 168" xfId="13956" xr:uid="{00000000-0005-0000-0000-0000EB360000}"/>
    <cellStyle name="Note 3 1680" xfId="13957" xr:uid="{00000000-0005-0000-0000-0000EC360000}"/>
    <cellStyle name="Note 3 1681" xfId="13958" xr:uid="{00000000-0005-0000-0000-0000ED360000}"/>
    <cellStyle name="Note 3 1682" xfId="13959" xr:uid="{00000000-0005-0000-0000-0000EE360000}"/>
    <cellStyle name="Note 3 1683" xfId="13960" xr:uid="{00000000-0005-0000-0000-0000EF360000}"/>
    <cellStyle name="Note 3 1684" xfId="13961" xr:uid="{00000000-0005-0000-0000-0000F0360000}"/>
    <cellStyle name="Note 3 1685" xfId="13962" xr:uid="{00000000-0005-0000-0000-0000F1360000}"/>
    <cellStyle name="Note 3 1686" xfId="13963" xr:uid="{00000000-0005-0000-0000-0000F2360000}"/>
    <cellStyle name="Note 3 1687" xfId="13964" xr:uid="{00000000-0005-0000-0000-0000F3360000}"/>
    <cellStyle name="Note 3 1688" xfId="13965" xr:uid="{00000000-0005-0000-0000-0000F4360000}"/>
    <cellStyle name="Note 3 1689" xfId="13966" xr:uid="{00000000-0005-0000-0000-0000F5360000}"/>
    <cellStyle name="Note 3 169" xfId="13967" xr:uid="{00000000-0005-0000-0000-0000F6360000}"/>
    <cellStyle name="Note 3 1690" xfId="13968" xr:uid="{00000000-0005-0000-0000-0000F7360000}"/>
    <cellStyle name="Note 3 1691" xfId="13969" xr:uid="{00000000-0005-0000-0000-0000F8360000}"/>
    <cellStyle name="Note 3 1692" xfId="13970" xr:uid="{00000000-0005-0000-0000-0000F9360000}"/>
    <cellStyle name="Note 3 1693" xfId="13971" xr:uid="{00000000-0005-0000-0000-0000FA360000}"/>
    <cellStyle name="Note 3 1694" xfId="13972" xr:uid="{00000000-0005-0000-0000-0000FB360000}"/>
    <cellStyle name="Note 3 1695" xfId="13973" xr:uid="{00000000-0005-0000-0000-0000FC360000}"/>
    <cellStyle name="Note 3 1696" xfId="13974" xr:uid="{00000000-0005-0000-0000-0000FD360000}"/>
    <cellStyle name="Note 3 1697" xfId="13975" xr:uid="{00000000-0005-0000-0000-0000FE360000}"/>
    <cellStyle name="Note 3 1698" xfId="13976" xr:uid="{00000000-0005-0000-0000-0000FF360000}"/>
    <cellStyle name="Note 3 1699" xfId="13977" xr:uid="{00000000-0005-0000-0000-000000370000}"/>
    <cellStyle name="Note 3 17" xfId="13978" xr:uid="{00000000-0005-0000-0000-000001370000}"/>
    <cellStyle name="Note 3 170" xfId="13979" xr:uid="{00000000-0005-0000-0000-000002370000}"/>
    <cellStyle name="Note 3 1700" xfId="13980" xr:uid="{00000000-0005-0000-0000-000003370000}"/>
    <cellStyle name="Note 3 1701" xfId="13981" xr:uid="{00000000-0005-0000-0000-000004370000}"/>
    <cellStyle name="Note 3 1702" xfId="13982" xr:uid="{00000000-0005-0000-0000-000005370000}"/>
    <cellStyle name="Note 3 1703" xfId="13983" xr:uid="{00000000-0005-0000-0000-000006370000}"/>
    <cellStyle name="Note 3 1704" xfId="13984" xr:uid="{00000000-0005-0000-0000-000007370000}"/>
    <cellStyle name="Note 3 1705" xfId="13985" xr:uid="{00000000-0005-0000-0000-000008370000}"/>
    <cellStyle name="Note 3 1706" xfId="13986" xr:uid="{00000000-0005-0000-0000-000009370000}"/>
    <cellStyle name="Note 3 1707" xfId="13987" xr:uid="{00000000-0005-0000-0000-00000A370000}"/>
    <cellStyle name="Note 3 1708" xfId="13988" xr:uid="{00000000-0005-0000-0000-00000B370000}"/>
    <cellStyle name="Note 3 1709" xfId="13989" xr:uid="{00000000-0005-0000-0000-00000C370000}"/>
    <cellStyle name="Note 3 171" xfId="13990" xr:uid="{00000000-0005-0000-0000-00000D370000}"/>
    <cellStyle name="Note 3 1710" xfId="13991" xr:uid="{00000000-0005-0000-0000-00000E370000}"/>
    <cellStyle name="Note 3 1711" xfId="13992" xr:uid="{00000000-0005-0000-0000-00000F370000}"/>
    <cellStyle name="Note 3 1712" xfId="13993" xr:uid="{00000000-0005-0000-0000-000010370000}"/>
    <cellStyle name="Note 3 1713" xfId="13994" xr:uid="{00000000-0005-0000-0000-000011370000}"/>
    <cellStyle name="Note 3 1714" xfId="13995" xr:uid="{00000000-0005-0000-0000-000012370000}"/>
    <cellStyle name="Note 3 1715" xfId="13996" xr:uid="{00000000-0005-0000-0000-000013370000}"/>
    <cellStyle name="Note 3 1716" xfId="13997" xr:uid="{00000000-0005-0000-0000-000014370000}"/>
    <cellStyle name="Note 3 1717" xfId="13998" xr:uid="{00000000-0005-0000-0000-000015370000}"/>
    <cellStyle name="Note 3 1718" xfId="13999" xr:uid="{00000000-0005-0000-0000-000016370000}"/>
    <cellStyle name="Note 3 1719" xfId="14000" xr:uid="{00000000-0005-0000-0000-000017370000}"/>
    <cellStyle name="Note 3 172" xfId="14001" xr:uid="{00000000-0005-0000-0000-000018370000}"/>
    <cellStyle name="Note 3 1720" xfId="14002" xr:uid="{00000000-0005-0000-0000-000019370000}"/>
    <cellStyle name="Note 3 1721" xfId="14003" xr:uid="{00000000-0005-0000-0000-00001A370000}"/>
    <cellStyle name="Note 3 1722" xfId="14004" xr:uid="{00000000-0005-0000-0000-00001B370000}"/>
    <cellStyle name="Note 3 1723" xfId="14005" xr:uid="{00000000-0005-0000-0000-00001C370000}"/>
    <cellStyle name="Note 3 1724" xfId="14006" xr:uid="{00000000-0005-0000-0000-00001D370000}"/>
    <cellStyle name="Note 3 1725" xfId="14007" xr:uid="{00000000-0005-0000-0000-00001E370000}"/>
    <cellStyle name="Note 3 1726" xfId="14008" xr:uid="{00000000-0005-0000-0000-00001F370000}"/>
    <cellStyle name="Note 3 1727" xfId="14009" xr:uid="{00000000-0005-0000-0000-000020370000}"/>
    <cellStyle name="Note 3 1728" xfId="14010" xr:uid="{00000000-0005-0000-0000-000021370000}"/>
    <cellStyle name="Note 3 1729" xfId="14011" xr:uid="{00000000-0005-0000-0000-000022370000}"/>
    <cellStyle name="Note 3 173" xfId="14012" xr:uid="{00000000-0005-0000-0000-000023370000}"/>
    <cellStyle name="Note 3 1730" xfId="14013" xr:uid="{00000000-0005-0000-0000-000024370000}"/>
    <cellStyle name="Note 3 174" xfId="14014" xr:uid="{00000000-0005-0000-0000-000025370000}"/>
    <cellStyle name="Note 3 175" xfId="14015" xr:uid="{00000000-0005-0000-0000-000026370000}"/>
    <cellStyle name="Note 3 176" xfId="14016" xr:uid="{00000000-0005-0000-0000-000027370000}"/>
    <cellStyle name="Note 3 177" xfId="14017" xr:uid="{00000000-0005-0000-0000-000028370000}"/>
    <cellStyle name="Note 3 178" xfId="14018" xr:uid="{00000000-0005-0000-0000-000029370000}"/>
    <cellStyle name="Note 3 179" xfId="14019" xr:uid="{00000000-0005-0000-0000-00002A370000}"/>
    <cellStyle name="Note 3 18" xfId="14020" xr:uid="{00000000-0005-0000-0000-00002B370000}"/>
    <cellStyle name="Note 3 180" xfId="14021" xr:uid="{00000000-0005-0000-0000-00002C370000}"/>
    <cellStyle name="Note 3 181" xfId="14022" xr:uid="{00000000-0005-0000-0000-00002D370000}"/>
    <cellStyle name="Note 3 182" xfId="14023" xr:uid="{00000000-0005-0000-0000-00002E370000}"/>
    <cellStyle name="Note 3 183" xfId="14024" xr:uid="{00000000-0005-0000-0000-00002F370000}"/>
    <cellStyle name="Note 3 184" xfId="14025" xr:uid="{00000000-0005-0000-0000-000030370000}"/>
    <cellStyle name="Note 3 185" xfId="14026" xr:uid="{00000000-0005-0000-0000-000031370000}"/>
    <cellStyle name="Note 3 186" xfId="14027" xr:uid="{00000000-0005-0000-0000-000032370000}"/>
    <cellStyle name="Note 3 187" xfId="14028" xr:uid="{00000000-0005-0000-0000-000033370000}"/>
    <cellStyle name="Note 3 188" xfId="14029" xr:uid="{00000000-0005-0000-0000-000034370000}"/>
    <cellStyle name="Note 3 189" xfId="14030" xr:uid="{00000000-0005-0000-0000-000035370000}"/>
    <cellStyle name="Note 3 19" xfId="14031" xr:uid="{00000000-0005-0000-0000-000036370000}"/>
    <cellStyle name="Note 3 190" xfId="14032" xr:uid="{00000000-0005-0000-0000-000037370000}"/>
    <cellStyle name="Note 3 191" xfId="14033" xr:uid="{00000000-0005-0000-0000-000038370000}"/>
    <cellStyle name="Note 3 192" xfId="14034" xr:uid="{00000000-0005-0000-0000-000039370000}"/>
    <cellStyle name="Note 3 193" xfId="14035" xr:uid="{00000000-0005-0000-0000-00003A370000}"/>
    <cellStyle name="Note 3 194" xfId="14036" xr:uid="{00000000-0005-0000-0000-00003B370000}"/>
    <cellStyle name="Note 3 195" xfId="14037" xr:uid="{00000000-0005-0000-0000-00003C370000}"/>
    <cellStyle name="Note 3 196" xfId="14038" xr:uid="{00000000-0005-0000-0000-00003D370000}"/>
    <cellStyle name="Note 3 197" xfId="14039" xr:uid="{00000000-0005-0000-0000-00003E370000}"/>
    <cellStyle name="Note 3 198" xfId="14040" xr:uid="{00000000-0005-0000-0000-00003F370000}"/>
    <cellStyle name="Note 3 199" xfId="14041" xr:uid="{00000000-0005-0000-0000-000040370000}"/>
    <cellStyle name="Note 3 2" xfId="14042" xr:uid="{00000000-0005-0000-0000-000041370000}"/>
    <cellStyle name="Note 3 20" xfId="14043" xr:uid="{00000000-0005-0000-0000-000042370000}"/>
    <cellStyle name="Note 3 200" xfId="14044" xr:uid="{00000000-0005-0000-0000-000043370000}"/>
    <cellStyle name="Note 3 201" xfId="14045" xr:uid="{00000000-0005-0000-0000-000044370000}"/>
    <cellStyle name="Note 3 202" xfId="14046" xr:uid="{00000000-0005-0000-0000-000045370000}"/>
    <cellStyle name="Note 3 203" xfId="14047" xr:uid="{00000000-0005-0000-0000-000046370000}"/>
    <cellStyle name="Note 3 204" xfId="14048" xr:uid="{00000000-0005-0000-0000-000047370000}"/>
    <cellStyle name="Note 3 205" xfId="14049" xr:uid="{00000000-0005-0000-0000-000048370000}"/>
    <cellStyle name="Note 3 206" xfId="14050" xr:uid="{00000000-0005-0000-0000-000049370000}"/>
    <cellStyle name="Note 3 207" xfId="14051" xr:uid="{00000000-0005-0000-0000-00004A370000}"/>
    <cellStyle name="Note 3 208" xfId="14052" xr:uid="{00000000-0005-0000-0000-00004B370000}"/>
    <cellStyle name="Note 3 209" xfId="14053" xr:uid="{00000000-0005-0000-0000-00004C370000}"/>
    <cellStyle name="Note 3 21" xfId="14054" xr:uid="{00000000-0005-0000-0000-00004D370000}"/>
    <cellStyle name="Note 3 210" xfId="14055" xr:uid="{00000000-0005-0000-0000-00004E370000}"/>
    <cellStyle name="Note 3 211" xfId="14056" xr:uid="{00000000-0005-0000-0000-00004F370000}"/>
    <cellStyle name="Note 3 212" xfId="14057" xr:uid="{00000000-0005-0000-0000-000050370000}"/>
    <cellStyle name="Note 3 213" xfId="14058" xr:uid="{00000000-0005-0000-0000-000051370000}"/>
    <cellStyle name="Note 3 214" xfId="14059" xr:uid="{00000000-0005-0000-0000-000052370000}"/>
    <cellStyle name="Note 3 215" xfId="14060" xr:uid="{00000000-0005-0000-0000-000053370000}"/>
    <cellStyle name="Note 3 216" xfId="14061" xr:uid="{00000000-0005-0000-0000-000054370000}"/>
    <cellStyle name="Note 3 217" xfId="14062" xr:uid="{00000000-0005-0000-0000-000055370000}"/>
    <cellStyle name="Note 3 218" xfId="14063" xr:uid="{00000000-0005-0000-0000-000056370000}"/>
    <cellStyle name="Note 3 219" xfId="14064" xr:uid="{00000000-0005-0000-0000-000057370000}"/>
    <cellStyle name="Note 3 22" xfId="14065" xr:uid="{00000000-0005-0000-0000-000058370000}"/>
    <cellStyle name="Note 3 220" xfId="14066" xr:uid="{00000000-0005-0000-0000-000059370000}"/>
    <cellStyle name="Note 3 221" xfId="14067" xr:uid="{00000000-0005-0000-0000-00005A370000}"/>
    <cellStyle name="Note 3 222" xfId="14068" xr:uid="{00000000-0005-0000-0000-00005B370000}"/>
    <cellStyle name="Note 3 223" xfId="14069" xr:uid="{00000000-0005-0000-0000-00005C370000}"/>
    <cellStyle name="Note 3 224" xfId="14070" xr:uid="{00000000-0005-0000-0000-00005D370000}"/>
    <cellStyle name="Note 3 225" xfId="14071" xr:uid="{00000000-0005-0000-0000-00005E370000}"/>
    <cellStyle name="Note 3 226" xfId="14072" xr:uid="{00000000-0005-0000-0000-00005F370000}"/>
    <cellStyle name="Note 3 227" xfId="14073" xr:uid="{00000000-0005-0000-0000-000060370000}"/>
    <cellStyle name="Note 3 228" xfId="14074" xr:uid="{00000000-0005-0000-0000-000061370000}"/>
    <cellStyle name="Note 3 229" xfId="14075" xr:uid="{00000000-0005-0000-0000-000062370000}"/>
    <cellStyle name="Note 3 23" xfId="14076" xr:uid="{00000000-0005-0000-0000-000063370000}"/>
    <cellStyle name="Note 3 230" xfId="14077" xr:uid="{00000000-0005-0000-0000-000064370000}"/>
    <cellStyle name="Note 3 231" xfId="14078" xr:uid="{00000000-0005-0000-0000-000065370000}"/>
    <cellStyle name="Note 3 232" xfId="14079" xr:uid="{00000000-0005-0000-0000-000066370000}"/>
    <cellStyle name="Note 3 233" xfId="14080" xr:uid="{00000000-0005-0000-0000-000067370000}"/>
    <cellStyle name="Note 3 234" xfId="14081" xr:uid="{00000000-0005-0000-0000-000068370000}"/>
    <cellStyle name="Note 3 235" xfId="14082" xr:uid="{00000000-0005-0000-0000-000069370000}"/>
    <cellStyle name="Note 3 236" xfId="14083" xr:uid="{00000000-0005-0000-0000-00006A370000}"/>
    <cellStyle name="Note 3 237" xfId="14084" xr:uid="{00000000-0005-0000-0000-00006B370000}"/>
    <cellStyle name="Note 3 238" xfId="14085" xr:uid="{00000000-0005-0000-0000-00006C370000}"/>
    <cellStyle name="Note 3 239" xfId="14086" xr:uid="{00000000-0005-0000-0000-00006D370000}"/>
    <cellStyle name="Note 3 24" xfId="14087" xr:uid="{00000000-0005-0000-0000-00006E370000}"/>
    <cellStyle name="Note 3 240" xfId="14088" xr:uid="{00000000-0005-0000-0000-00006F370000}"/>
    <cellStyle name="Note 3 241" xfId="14089" xr:uid="{00000000-0005-0000-0000-000070370000}"/>
    <cellStyle name="Note 3 242" xfId="14090" xr:uid="{00000000-0005-0000-0000-000071370000}"/>
    <cellStyle name="Note 3 243" xfId="14091" xr:uid="{00000000-0005-0000-0000-000072370000}"/>
    <cellStyle name="Note 3 244" xfId="14092" xr:uid="{00000000-0005-0000-0000-000073370000}"/>
    <cellStyle name="Note 3 245" xfId="14093" xr:uid="{00000000-0005-0000-0000-000074370000}"/>
    <cellStyle name="Note 3 246" xfId="14094" xr:uid="{00000000-0005-0000-0000-000075370000}"/>
    <cellStyle name="Note 3 247" xfId="14095" xr:uid="{00000000-0005-0000-0000-000076370000}"/>
    <cellStyle name="Note 3 248" xfId="14096" xr:uid="{00000000-0005-0000-0000-000077370000}"/>
    <cellStyle name="Note 3 249" xfId="14097" xr:uid="{00000000-0005-0000-0000-000078370000}"/>
    <cellStyle name="Note 3 25" xfId="14098" xr:uid="{00000000-0005-0000-0000-000079370000}"/>
    <cellStyle name="Note 3 250" xfId="14099" xr:uid="{00000000-0005-0000-0000-00007A370000}"/>
    <cellStyle name="Note 3 251" xfId="14100" xr:uid="{00000000-0005-0000-0000-00007B370000}"/>
    <cellStyle name="Note 3 252" xfId="14101" xr:uid="{00000000-0005-0000-0000-00007C370000}"/>
    <cellStyle name="Note 3 253" xfId="14102" xr:uid="{00000000-0005-0000-0000-00007D370000}"/>
    <cellStyle name="Note 3 254" xfId="14103" xr:uid="{00000000-0005-0000-0000-00007E370000}"/>
    <cellStyle name="Note 3 255" xfId="14104" xr:uid="{00000000-0005-0000-0000-00007F370000}"/>
    <cellStyle name="Note 3 256" xfId="14105" xr:uid="{00000000-0005-0000-0000-000080370000}"/>
    <cellStyle name="Note 3 257" xfId="14106" xr:uid="{00000000-0005-0000-0000-000081370000}"/>
    <cellStyle name="Note 3 258" xfId="14107" xr:uid="{00000000-0005-0000-0000-000082370000}"/>
    <cellStyle name="Note 3 259" xfId="14108" xr:uid="{00000000-0005-0000-0000-000083370000}"/>
    <cellStyle name="Note 3 26" xfId="14109" xr:uid="{00000000-0005-0000-0000-000084370000}"/>
    <cellStyle name="Note 3 260" xfId="14110" xr:uid="{00000000-0005-0000-0000-000085370000}"/>
    <cellStyle name="Note 3 261" xfId="14111" xr:uid="{00000000-0005-0000-0000-000086370000}"/>
    <cellStyle name="Note 3 262" xfId="14112" xr:uid="{00000000-0005-0000-0000-000087370000}"/>
    <cellStyle name="Note 3 263" xfId="14113" xr:uid="{00000000-0005-0000-0000-000088370000}"/>
    <cellStyle name="Note 3 264" xfId="14114" xr:uid="{00000000-0005-0000-0000-000089370000}"/>
    <cellStyle name="Note 3 265" xfId="14115" xr:uid="{00000000-0005-0000-0000-00008A370000}"/>
    <cellStyle name="Note 3 266" xfId="14116" xr:uid="{00000000-0005-0000-0000-00008B370000}"/>
    <cellStyle name="Note 3 267" xfId="14117" xr:uid="{00000000-0005-0000-0000-00008C370000}"/>
    <cellStyle name="Note 3 268" xfId="14118" xr:uid="{00000000-0005-0000-0000-00008D370000}"/>
    <cellStyle name="Note 3 269" xfId="14119" xr:uid="{00000000-0005-0000-0000-00008E370000}"/>
    <cellStyle name="Note 3 27" xfId="14120" xr:uid="{00000000-0005-0000-0000-00008F370000}"/>
    <cellStyle name="Note 3 270" xfId="14121" xr:uid="{00000000-0005-0000-0000-000090370000}"/>
    <cellStyle name="Note 3 271" xfId="14122" xr:uid="{00000000-0005-0000-0000-000091370000}"/>
    <cellStyle name="Note 3 272" xfId="14123" xr:uid="{00000000-0005-0000-0000-000092370000}"/>
    <cellStyle name="Note 3 273" xfId="14124" xr:uid="{00000000-0005-0000-0000-000093370000}"/>
    <cellStyle name="Note 3 274" xfId="14125" xr:uid="{00000000-0005-0000-0000-000094370000}"/>
    <cellStyle name="Note 3 275" xfId="14126" xr:uid="{00000000-0005-0000-0000-000095370000}"/>
    <cellStyle name="Note 3 276" xfId="14127" xr:uid="{00000000-0005-0000-0000-000096370000}"/>
    <cellStyle name="Note 3 277" xfId="14128" xr:uid="{00000000-0005-0000-0000-000097370000}"/>
    <cellStyle name="Note 3 278" xfId="14129" xr:uid="{00000000-0005-0000-0000-000098370000}"/>
    <cellStyle name="Note 3 279" xfId="14130" xr:uid="{00000000-0005-0000-0000-000099370000}"/>
    <cellStyle name="Note 3 28" xfId="14131" xr:uid="{00000000-0005-0000-0000-00009A370000}"/>
    <cellStyle name="Note 3 280" xfId="14132" xr:uid="{00000000-0005-0000-0000-00009B370000}"/>
    <cellStyle name="Note 3 281" xfId="14133" xr:uid="{00000000-0005-0000-0000-00009C370000}"/>
    <cellStyle name="Note 3 282" xfId="14134" xr:uid="{00000000-0005-0000-0000-00009D370000}"/>
    <cellStyle name="Note 3 283" xfId="14135" xr:uid="{00000000-0005-0000-0000-00009E370000}"/>
    <cellStyle name="Note 3 284" xfId="14136" xr:uid="{00000000-0005-0000-0000-00009F370000}"/>
    <cellStyle name="Note 3 285" xfId="14137" xr:uid="{00000000-0005-0000-0000-0000A0370000}"/>
    <cellStyle name="Note 3 286" xfId="14138" xr:uid="{00000000-0005-0000-0000-0000A1370000}"/>
    <cellStyle name="Note 3 287" xfId="14139" xr:uid="{00000000-0005-0000-0000-0000A2370000}"/>
    <cellStyle name="Note 3 288" xfId="14140" xr:uid="{00000000-0005-0000-0000-0000A3370000}"/>
    <cellStyle name="Note 3 289" xfId="14141" xr:uid="{00000000-0005-0000-0000-0000A4370000}"/>
    <cellStyle name="Note 3 29" xfId="14142" xr:uid="{00000000-0005-0000-0000-0000A5370000}"/>
    <cellStyle name="Note 3 290" xfId="14143" xr:uid="{00000000-0005-0000-0000-0000A6370000}"/>
    <cellStyle name="Note 3 291" xfId="14144" xr:uid="{00000000-0005-0000-0000-0000A7370000}"/>
    <cellStyle name="Note 3 292" xfId="14145" xr:uid="{00000000-0005-0000-0000-0000A8370000}"/>
    <cellStyle name="Note 3 293" xfId="14146" xr:uid="{00000000-0005-0000-0000-0000A9370000}"/>
    <cellStyle name="Note 3 294" xfId="14147" xr:uid="{00000000-0005-0000-0000-0000AA370000}"/>
    <cellStyle name="Note 3 295" xfId="14148" xr:uid="{00000000-0005-0000-0000-0000AB370000}"/>
    <cellStyle name="Note 3 296" xfId="14149" xr:uid="{00000000-0005-0000-0000-0000AC370000}"/>
    <cellStyle name="Note 3 297" xfId="14150" xr:uid="{00000000-0005-0000-0000-0000AD370000}"/>
    <cellStyle name="Note 3 298" xfId="14151" xr:uid="{00000000-0005-0000-0000-0000AE370000}"/>
    <cellStyle name="Note 3 299" xfId="14152" xr:uid="{00000000-0005-0000-0000-0000AF370000}"/>
    <cellStyle name="Note 3 3" xfId="14153" xr:uid="{00000000-0005-0000-0000-0000B0370000}"/>
    <cellStyle name="Note 3 30" xfId="14154" xr:uid="{00000000-0005-0000-0000-0000B1370000}"/>
    <cellStyle name="Note 3 300" xfId="14155" xr:uid="{00000000-0005-0000-0000-0000B2370000}"/>
    <cellStyle name="Note 3 301" xfId="14156" xr:uid="{00000000-0005-0000-0000-0000B3370000}"/>
    <cellStyle name="Note 3 302" xfId="14157" xr:uid="{00000000-0005-0000-0000-0000B4370000}"/>
    <cellStyle name="Note 3 303" xfId="14158" xr:uid="{00000000-0005-0000-0000-0000B5370000}"/>
    <cellStyle name="Note 3 304" xfId="14159" xr:uid="{00000000-0005-0000-0000-0000B6370000}"/>
    <cellStyle name="Note 3 305" xfId="14160" xr:uid="{00000000-0005-0000-0000-0000B7370000}"/>
    <cellStyle name="Note 3 306" xfId="14161" xr:uid="{00000000-0005-0000-0000-0000B8370000}"/>
    <cellStyle name="Note 3 307" xfId="14162" xr:uid="{00000000-0005-0000-0000-0000B9370000}"/>
    <cellStyle name="Note 3 308" xfId="14163" xr:uid="{00000000-0005-0000-0000-0000BA370000}"/>
    <cellStyle name="Note 3 309" xfId="14164" xr:uid="{00000000-0005-0000-0000-0000BB370000}"/>
    <cellStyle name="Note 3 31" xfId="14165" xr:uid="{00000000-0005-0000-0000-0000BC370000}"/>
    <cellStyle name="Note 3 310" xfId="14166" xr:uid="{00000000-0005-0000-0000-0000BD370000}"/>
    <cellStyle name="Note 3 311" xfId="14167" xr:uid="{00000000-0005-0000-0000-0000BE370000}"/>
    <cellStyle name="Note 3 312" xfId="14168" xr:uid="{00000000-0005-0000-0000-0000BF370000}"/>
    <cellStyle name="Note 3 313" xfId="14169" xr:uid="{00000000-0005-0000-0000-0000C0370000}"/>
    <cellStyle name="Note 3 314" xfId="14170" xr:uid="{00000000-0005-0000-0000-0000C1370000}"/>
    <cellStyle name="Note 3 315" xfId="14171" xr:uid="{00000000-0005-0000-0000-0000C2370000}"/>
    <cellStyle name="Note 3 316" xfId="14172" xr:uid="{00000000-0005-0000-0000-0000C3370000}"/>
    <cellStyle name="Note 3 317" xfId="14173" xr:uid="{00000000-0005-0000-0000-0000C4370000}"/>
    <cellStyle name="Note 3 318" xfId="14174" xr:uid="{00000000-0005-0000-0000-0000C5370000}"/>
    <cellStyle name="Note 3 319" xfId="14175" xr:uid="{00000000-0005-0000-0000-0000C6370000}"/>
    <cellStyle name="Note 3 32" xfId="14176" xr:uid="{00000000-0005-0000-0000-0000C7370000}"/>
    <cellStyle name="Note 3 320" xfId="14177" xr:uid="{00000000-0005-0000-0000-0000C8370000}"/>
    <cellStyle name="Note 3 321" xfId="14178" xr:uid="{00000000-0005-0000-0000-0000C9370000}"/>
    <cellStyle name="Note 3 322" xfId="14179" xr:uid="{00000000-0005-0000-0000-0000CA370000}"/>
    <cellStyle name="Note 3 323" xfId="14180" xr:uid="{00000000-0005-0000-0000-0000CB370000}"/>
    <cellStyle name="Note 3 324" xfId="14181" xr:uid="{00000000-0005-0000-0000-0000CC370000}"/>
    <cellStyle name="Note 3 325" xfId="14182" xr:uid="{00000000-0005-0000-0000-0000CD370000}"/>
    <cellStyle name="Note 3 326" xfId="14183" xr:uid="{00000000-0005-0000-0000-0000CE370000}"/>
    <cellStyle name="Note 3 327" xfId="14184" xr:uid="{00000000-0005-0000-0000-0000CF370000}"/>
    <cellStyle name="Note 3 328" xfId="14185" xr:uid="{00000000-0005-0000-0000-0000D0370000}"/>
    <cellStyle name="Note 3 329" xfId="14186" xr:uid="{00000000-0005-0000-0000-0000D1370000}"/>
    <cellStyle name="Note 3 33" xfId="14187" xr:uid="{00000000-0005-0000-0000-0000D2370000}"/>
    <cellStyle name="Note 3 330" xfId="14188" xr:uid="{00000000-0005-0000-0000-0000D3370000}"/>
    <cellStyle name="Note 3 331" xfId="14189" xr:uid="{00000000-0005-0000-0000-0000D4370000}"/>
    <cellStyle name="Note 3 332" xfId="14190" xr:uid="{00000000-0005-0000-0000-0000D5370000}"/>
    <cellStyle name="Note 3 333" xfId="14191" xr:uid="{00000000-0005-0000-0000-0000D6370000}"/>
    <cellStyle name="Note 3 334" xfId="14192" xr:uid="{00000000-0005-0000-0000-0000D7370000}"/>
    <cellStyle name="Note 3 335" xfId="14193" xr:uid="{00000000-0005-0000-0000-0000D8370000}"/>
    <cellStyle name="Note 3 336" xfId="14194" xr:uid="{00000000-0005-0000-0000-0000D9370000}"/>
    <cellStyle name="Note 3 337" xfId="14195" xr:uid="{00000000-0005-0000-0000-0000DA370000}"/>
    <cellStyle name="Note 3 338" xfId="14196" xr:uid="{00000000-0005-0000-0000-0000DB370000}"/>
    <cellStyle name="Note 3 339" xfId="14197" xr:uid="{00000000-0005-0000-0000-0000DC370000}"/>
    <cellStyle name="Note 3 34" xfId="14198" xr:uid="{00000000-0005-0000-0000-0000DD370000}"/>
    <cellStyle name="Note 3 340" xfId="14199" xr:uid="{00000000-0005-0000-0000-0000DE370000}"/>
    <cellStyle name="Note 3 341" xfId="14200" xr:uid="{00000000-0005-0000-0000-0000DF370000}"/>
    <cellStyle name="Note 3 342" xfId="14201" xr:uid="{00000000-0005-0000-0000-0000E0370000}"/>
    <cellStyle name="Note 3 343" xfId="14202" xr:uid="{00000000-0005-0000-0000-0000E1370000}"/>
    <cellStyle name="Note 3 344" xfId="14203" xr:uid="{00000000-0005-0000-0000-0000E2370000}"/>
    <cellStyle name="Note 3 345" xfId="14204" xr:uid="{00000000-0005-0000-0000-0000E3370000}"/>
    <cellStyle name="Note 3 346" xfId="14205" xr:uid="{00000000-0005-0000-0000-0000E4370000}"/>
    <cellStyle name="Note 3 347" xfId="14206" xr:uid="{00000000-0005-0000-0000-0000E5370000}"/>
    <cellStyle name="Note 3 348" xfId="14207" xr:uid="{00000000-0005-0000-0000-0000E6370000}"/>
    <cellStyle name="Note 3 349" xfId="14208" xr:uid="{00000000-0005-0000-0000-0000E7370000}"/>
    <cellStyle name="Note 3 35" xfId="14209" xr:uid="{00000000-0005-0000-0000-0000E8370000}"/>
    <cellStyle name="Note 3 350" xfId="14210" xr:uid="{00000000-0005-0000-0000-0000E9370000}"/>
    <cellStyle name="Note 3 351" xfId="14211" xr:uid="{00000000-0005-0000-0000-0000EA370000}"/>
    <cellStyle name="Note 3 352" xfId="14212" xr:uid="{00000000-0005-0000-0000-0000EB370000}"/>
    <cellStyle name="Note 3 353" xfId="14213" xr:uid="{00000000-0005-0000-0000-0000EC370000}"/>
    <cellStyle name="Note 3 354" xfId="14214" xr:uid="{00000000-0005-0000-0000-0000ED370000}"/>
    <cellStyle name="Note 3 355" xfId="14215" xr:uid="{00000000-0005-0000-0000-0000EE370000}"/>
    <cellStyle name="Note 3 356" xfId="14216" xr:uid="{00000000-0005-0000-0000-0000EF370000}"/>
    <cellStyle name="Note 3 357" xfId="14217" xr:uid="{00000000-0005-0000-0000-0000F0370000}"/>
    <cellStyle name="Note 3 358" xfId="14218" xr:uid="{00000000-0005-0000-0000-0000F1370000}"/>
    <cellStyle name="Note 3 359" xfId="14219" xr:uid="{00000000-0005-0000-0000-0000F2370000}"/>
    <cellStyle name="Note 3 36" xfId="14220" xr:uid="{00000000-0005-0000-0000-0000F3370000}"/>
    <cellStyle name="Note 3 360" xfId="14221" xr:uid="{00000000-0005-0000-0000-0000F4370000}"/>
    <cellStyle name="Note 3 361" xfId="14222" xr:uid="{00000000-0005-0000-0000-0000F5370000}"/>
    <cellStyle name="Note 3 362" xfId="14223" xr:uid="{00000000-0005-0000-0000-0000F6370000}"/>
    <cellStyle name="Note 3 363" xfId="14224" xr:uid="{00000000-0005-0000-0000-0000F7370000}"/>
    <cellStyle name="Note 3 364" xfId="14225" xr:uid="{00000000-0005-0000-0000-0000F8370000}"/>
    <cellStyle name="Note 3 365" xfId="14226" xr:uid="{00000000-0005-0000-0000-0000F9370000}"/>
    <cellStyle name="Note 3 366" xfId="14227" xr:uid="{00000000-0005-0000-0000-0000FA370000}"/>
    <cellStyle name="Note 3 367" xfId="14228" xr:uid="{00000000-0005-0000-0000-0000FB370000}"/>
    <cellStyle name="Note 3 368" xfId="14229" xr:uid="{00000000-0005-0000-0000-0000FC370000}"/>
    <cellStyle name="Note 3 369" xfId="14230" xr:uid="{00000000-0005-0000-0000-0000FD370000}"/>
    <cellStyle name="Note 3 37" xfId="14231" xr:uid="{00000000-0005-0000-0000-0000FE370000}"/>
    <cellStyle name="Note 3 370" xfId="14232" xr:uid="{00000000-0005-0000-0000-0000FF370000}"/>
    <cellStyle name="Note 3 371" xfId="14233" xr:uid="{00000000-0005-0000-0000-000000380000}"/>
    <cellStyle name="Note 3 372" xfId="14234" xr:uid="{00000000-0005-0000-0000-000001380000}"/>
    <cellStyle name="Note 3 373" xfId="14235" xr:uid="{00000000-0005-0000-0000-000002380000}"/>
    <cellStyle name="Note 3 374" xfId="14236" xr:uid="{00000000-0005-0000-0000-000003380000}"/>
    <cellStyle name="Note 3 375" xfId="14237" xr:uid="{00000000-0005-0000-0000-000004380000}"/>
    <cellStyle name="Note 3 376" xfId="14238" xr:uid="{00000000-0005-0000-0000-000005380000}"/>
    <cellStyle name="Note 3 377" xfId="14239" xr:uid="{00000000-0005-0000-0000-000006380000}"/>
    <cellStyle name="Note 3 378" xfId="14240" xr:uid="{00000000-0005-0000-0000-000007380000}"/>
    <cellStyle name="Note 3 379" xfId="14241" xr:uid="{00000000-0005-0000-0000-000008380000}"/>
    <cellStyle name="Note 3 38" xfId="14242" xr:uid="{00000000-0005-0000-0000-000009380000}"/>
    <cellStyle name="Note 3 380" xfId="14243" xr:uid="{00000000-0005-0000-0000-00000A380000}"/>
    <cellStyle name="Note 3 381" xfId="14244" xr:uid="{00000000-0005-0000-0000-00000B380000}"/>
    <cellStyle name="Note 3 382" xfId="14245" xr:uid="{00000000-0005-0000-0000-00000C380000}"/>
    <cellStyle name="Note 3 383" xfId="14246" xr:uid="{00000000-0005-0000-0000-00000D380000}"/>
    <cellStyle name="Note 3 384" xfId="14247" xr:uid="{00000000-0005-0000-0000-00000E380000}"/>
    <cellStyle name="Note 3 385" xfId="14248" xr:uid="{00000000-0005-0000-0000-00000F380000}"/>
    <cellStyle name="Note 3 386" xfId="14249" xr:uid="{00000000-0005-0000-0000-000010380000}"/>
    <cellStyle name="Note 3 387" xfId="14250" xr:uid="{00000000-0005-0000-0000-000011380000}"/>
    <cellStyle name="Note 3 388" xfId="14251" xr:uid="{00000000-0005-0000-0000-000012380000}"/>
    <cellStyle name="Note 3 389" xfId="14252" xr:uid="{00000000-0005-0000-0000-000013380000}"/>
    <cellStyle name="Note 3 39" xfId="14253" xr:uid="{00000000-0005-0000-0000-000014380000}"/>
    <cellStyle name="Note 3 390" xfId="14254" xr:uid="{00000000-0005-0000-0000-000015380000}"/>
    <cellStyle name="Note 3 391" xfId="14255" xr:uid="{00000000-0005-0000-0000-000016380000}"/>
    <cellStyle name="Note 3 392" xfId="14256" xr:uid="{00000000-0005-0000-0000-000017380000}"/>
    <cellStyle name="Note 3 393" xfId="14257" xr:uid="{00000000-0005-0000-0000-000018380000}"/>
    <cellStyle name="Note 3 394" xfId="14258" xr:uid="{00000000-0005-0000-0000-000019380000}"/>
    <cellStyle name="Note 3 395" xfId="14259" xr:uid="{00000000-0005-0000-0000-00001A380000}"/>
    <cellStyle name="Note 3 396" xfId="14260" xr:uid="{00000000-0005-0000-0000-00001B380000}"/>
    <cellStyle name="Note 3 397" xfId="14261" xr:uid="{00000000-0005-0000-0000-00001C380000}"/>
    <cellStyle name="Note 3 398" xfId="14262" xr:uid="{00000000-0005-0000-0000-00001D380000}"/>
    <cellStyle name="Note 3 399" xfId="14263" xr:uid="{00000000-0005-0000-0000-00001E380000}"/>
    <cellStyle name="Note 3 4" xfId="14264" xr:uid="{00000000-0005-0000-0000-00001F380000}"/>
    <cellStyle name="Note 3 40" xfId="14265" xr:uid="{00000000-0005-0000-0000-000020380000}"/>
    <cellStyle name="Note 3 400" xfId="14266" xr:uid="{00000000-0005-0000-0000-000021380000}"/>
    <cellStyle name="Note 3 401" xfId="14267" xr:uid="{00000000-0005-0000-0000-000022380000}"/>
    <cellStyle name="Note 3 402" xfId="14268" xr:uid="{00000000-0005-0000-0000-000023380000}"/>
    <cellStyle name="Note 3 403" xfId="14269" xr:uid="{00000000-0005-0000-0000-000024380000}"/>
    <cellStyle name="Note 3 404" xfId="14270" xr:uid="{00000000-0005-0000-0000-000025380000}"/>
    <cellStyle name="Note 3 405" xfId="14271" xr:uid="{00000000-0005-0000-0000-000026380000}"/>
    <cellStyle name="Note 3 406" xfId="14272" xr:uid="{00000000-0005-0000-0000-000027380000}"/>
    <cellStyle name="Note 3 407" xfId="14273" xr:uid="{00000000-0005-0000-0000-000028380000}"/>
    <cellStyle name="Note 3 408" xfId="14274" xr:uid="{00000000-0005-0000-0000-000029380000}"/>
    <cellStyle name="Note 3 409" xfId="14275" xr:uid="{00000000-0005-0000-0000-00002A380000}"/>
    <cellStyle name="Note 3 41" xfId="14276" xr:uid="{00000000-0005-0000-0000-00002B380000}"/>
    <cellStyle name="Note 3 410" xfId="14277" xr:uid="{00000000-0005-0000-0000-00002C380000}"/>
    <cellStyle name="Note 3 411" xfId="14278" xr:uid="{00000000-0005-0000-0000-00002D380000}"/>
    <cellStyle name="Note 3 412" xfId="14279" xr:uid="{00000000-0005-0000-0000-00002E380000}"/>
    <cellStyle name="Note 3 413" xfId="14280" xr:uid="{00000000-0005-0000-0000-00002F380000}"/>
    <cellStyle name="Note 3 414" xfId="14281" xr:uid="{00000000-0005-0000-0000-000030380000}"/>
    <cellStyle name="Note 3 415" xfId="14282" xr:uid="{00000000-0005-0000-0000-000031380000}"/>
    <cellStyle name="Note 3 416" xfId="14283" xr:uid="{00000000-0005-0000-0000-000032380000}"/>
    <cellStyle name="Note 3 417" xfId="14284" xr:uid="{00000000-0005-0000-0000-000033380000}"/>
    <cellStyle name="Note 3 418" xfId="14285" xr:uid="{00000000-0005-0000-0000-000034380000}"/>
    <cellStyle name="Note 3 419" xfId="14286" xr:uid="{00000000-0005-0000-0000-000035380000}"/>
    <cellStyle name="Note 3 42" xfId="14287" xr:uid="{00000000-0005-0000-0000-000036380000}"/>
    <cellStyle name="Note 3 420" xfId="14288" xr:uid="{00000000-0005-0000-0000-000037380000}"/>
    <cellStyle name="Note 3 421" xfId="14289" xr:uid="{00000000-0005-0000-0000-000038380000}"/>
    <cellStyle name="Note 3 422" xfId="14290" xr:uid="{00000000-0005-0000-0000-000039380000}"/>
    <cellStyle name="Note 3 423" xfId="14291" xr:uid="{00000000-0005-0000-0000-00003A380000}"/>
    <cellStyle name="Note 3 424" xfId="14292" xr:uid="{00000000-0005-0000-0000-00003B380000}"/>
    <cellStyle name="Note 3 425" xfId="14293" xr:uid="{00000000-0005-0000-0000-00003C380000}"/>
    <cellStyle name="Note 3 426" xfId="14294" xr:uid="{00000000-0005-0000-0000-00003D380000}"/>
    <cellStyle name="Note 3 427" xfId="14295" xr:uid="{00000000-0005-0000-0000-00003E380000}"/>
    <cellStyle name="Note 3 428" xfId="14296" xr:uid="{00000000-0005-0000-0000-00003F380000}"/>
    <cellStyle name="Note 3 429" xfId="14297" xr:uid="{00000000-0005-0000-0000-000040380000}"/>
    <cellStyle name="Note 3 43" xfId="14298" xr:uid="{00000000-0005-0000-0000-000041380000}"/>
    <cellStyle name="Note 3 430" xfId="14299" xr:uid="{00000000-0005-0000-0000-000042380000}"/>
    <cellStyle name="Note 3 431" xfId="14300" xr:uid="{00000000-0005-0000-0000-000043380000}"/>
    <cellStyle name="Note 3 432" xfId="14301" xr:uid="{00000000-0005-0000-0000-000044380000}"/>
    <cellStyle name="Note 3 433" xfId="14302" xr:uid="{00000000-0005-0000-0000-000045380000}"/>
    <cellStyle name="Note 3 434" xfId="14303" xr:uid="{00000000-0005-0000-0000-000046380000}"/>
    <cellStyle name="Note 3 435" xfId="14304" xr:uid="{00000000-0005-0000-0000-000047380000}"/>
    <cellStyle name="Note 3 436" xfId="14305" xr:uid="{00000000-0005-0000-0000-000048380000}"/>
    <cellStyle name="Note 3 437" xfId="14306" xr:uid="{00000000-0005-0000-0000-000049380000}"/>
    <cellStyle name="Note 3 438" xfId="14307" xr:uid="{00000000-0005-0000-0000-00004A380000}"/>
    <cellStyle name="Note 3 439" xfId="14308" xr:uid="{00000000-0005-0000-0000-00004B380000}"/>
    <cellStyle name="Note 3 44" xfId="14309" xr:uid="{00000000-0005-0000-0000-00004C380000}"/>
    <cellStyle name="Note 3 440" xfId="14310" xr:uid="{00000000-0005-0000-0000-00004D380000}"/>
    <cellStyle name="Note 3 441" xfId="14311" xr:uid="{00000000-0005-0000-0000-00004E380000}"/>
    <cellStyle name="Note 3 442" xfId="14312" xr:uid="{00000000-0005-0000-0000-00004F380000}"/>
    <cellStyle name="Note 3 443" xfId="14313" xr:uid="{00000000-0005-0000-0000-000050380000}"/>
    <cellStyle name="Note 3 444" xfId="14314" xr:uid="{00000000-0005-0000-0000-000051380000}"/>
    <cellStyle name="Note 3 445" xfId="14315" xr:uid="{00000000-0005-0000-0000-000052380000}"/>
    <cellStyle name="Note 3 446" xfId="14316" xr:uid="{00000000-0005-0000-0000-000053380000}"/>
    <cellStyle name="Note 3 447" xfId="14317" xr:uid="{00000000-0005-0000-0000-000054380000}"/>
    <cellStyle name="Note 3 448" xfId="14318" xr:uid="{00000000-0005-0000-0000-000055380000}"/>
    <cellStyle name="Note 3 449" xfId="14319" xr:uid="{00000000-0005-0000-0000-000056380000}"/>
    <cellStyle name="Note 3 45" xfId="14320" xr:uid="{00000000-0005-0000-0000-000057380000}"/>
    <cellStyle name="Note 3 450" xfId="14321" xr:uid="{00000000-0005-0000-0000-000058380000}"/>
    <cellStyle name="Note 3 451" xfId="14322" xr:uid="{00000000-0005-0000-0000-000059380000}"/>
    <cellStyle name="Note 3 452" xfId="14323" xr:uid="{00000000-0005-0000-0000-00005A380000}"/>
    <cellStyle name="Note 3 453" xfId="14324" xr:uid="{00000000-0005-0000-0000-00005B380000}"/>
    <cellStyle name="Note 3 454" xfId="14325" xr:uid="{00000000-0005-0000-0000-00005C380000}"/>
    <cellStyle name="Note 3 455" xfId="14326" xr:uid="{00000000-0005-0000-0000-00005D380000}"/>
    <cellStyle name="Note 3 456" xfId="14327" xr:uid="{00000000-0005-0000-0000-00005E380000}"/>
    <cellStyle name="Note 3 457" xfId="14328" xr:uid="{00000000-0005-0000-0000-00005F380000}"/>
    <cellStyle name="Note 3 458" xfId="14329" xr:uid="{00000000-0005-0000-0000-000060380000}"/>
    <cellStyle name="Note 3 459" xfId="14330" xr:uid="{00000000-0005-0000-0000-000061380000}"/>
    <cellStyle name="Note 3 46" xfId="14331" xr:uid="{00000000-0005-0000-0000-000062380000}"/>
    <cellStyle name="Note 3 460" xfId="14332" xr:uid="{00000000-0005-0000-0000-000063380000}"/>
    <cellStyle name="Note 3 461" xfId="14333" xr:uid="{00000000-0005-0000-0000-000064380000}"/>
    <cellStyle name="Note 3 462" xfId="14334" xr:uid="{00000000-0005-0000-0000-000065380000}"/>
    <cellStyle name="Note 3 463" xfId="14335" xr:uid="{00000000-0005-0000-0000-000066380000}"/>
    <cellStyle name="Note 3 464" xfId="14336" xr:uid="{00000000-0005-0000-0000-000067380000}"/>
    <cellStyle name="Note 3 465" xfId="14337" xr:uid="{00000000-0005-0000-0000-000068380000}"/>
    <cellStyle name="Note 3 466" xfId="14338" xr:uid="{00000000-0005-0000-0000-000069380000}"/>
    <cellStyle name="Note 3 467" xfId="14339" xr:uid="{00000000-0005-0000-0000-00006A380000}"/>
    <cellStyle name="Note 3 468" xfId="14340" xr:uid="{00000000-0005-0000-0000-00006B380000}"/>
    <cellStyle name="Note 3 469" xfId="14341" xr:uid="{00000000-0005-0000-0000-00006C380000}"/>
    <cellStyle name="Note 3 47" xfId="14342" xr:uid="{00000000-0005-0000-0000-00006D380000}"/>
    <cellStyle name="Note 3 470" xfId="14343" xr:uid="{00000000-0005-0000-0000-00006E380000}"/>
    <cellStyle name="Note 3 471" xfId="14344" xr:uid="{00000000-0005-0000-0000-00006F380000}"/>
    <cellStyle name="Note 3 472" xfId="14345" xr:uid="{00000000-0005-0000-0000-000070380000}"/>
    <cellStyle name="Note 3 473" xfId="14346" xr:uid="{00000000-0005-0000-0000-000071380000}"/>
    <cellStyle name="Note 3 474" xfId="14347" xr:uid="{00000000-0005-0000-0000-000072380000}"/>
    <cellStyle name="Note 3 475" xfId="14348" xr:uid="{00000000-0005-0000-0000-000073380000}"/>
    <cellStyle name="Note 3 476" xfId="14349" xr:uid="{00000000-0005-0000-0000-000074380000}"/>
    <cellStyle name="Note 3 477" xfId="14350" xr:uid="{00000000-0005-0000-0000-000075380000}"/>
    <cellStyle name="Note 3 478" xfId="14351" xr:uid="{00000000-0005-0000-0000-000076380000}"/>
    <cellStyle name="Note 3 479" xfId="14352" xr:uid="{00000000-0005-0000-0000-000077380000}"/>
    <cellStyle name="Note 3 48" xfId="14353" xr:uid="{00000000-0005-0000-0000-000078380000}"/>
    <cellStyle name="Note 3 480" xfId="14354" xr:uid="{00000000-0005-0000-0000-000079380000}"/>
    <cellStyle name="Note 3 481" xfId="14355" xr:uid="{00000000-0005-0000-0000-00007A380000}"/>
    <cellStyle name="Note 3 482" xfId="14356" xr:uid="{00000000-0005-0000-0000-00007B380000}"/>
    <cellStyle name="Note 3 483" xfId="14357" xr:uid="{00000000-0005-0000-0000-00007C380000}"/>
    <cellStyle name="Note 3 484" xfId="14358" xr:uid="{00000000-0005-0000-0000-00007D380000}"/>
    <cellStyle name="Note 3 485" xfId="14359" xr:uid="{00000000-0005-0000-0000-00007E380000}"/>
    <cellStyle name="Note 3 486" xfId="14360" xr:uid="{00000000-0005-0000-0000-00007F380000}"/>
    <cellStyle name="Note 3 487" xfId="14361" xr:uid="{00000000-0005-0000-0000-000080380000}"/>
    <cellStyle name="Note 3 488" xfId="14362" xr:uid="{00000000-0005-0000-0000-000081380000}"/>
    <cellStyle name="Note 3 489" xfId="14363" xr:uid="{00000000-0005-0000-0000-000082380000}"/>
    <cellStyle name="Note 3 49" xfId="14364" xr:uid="{00000000-0005-0000-0000-000083380000}"/>
    <cellStyle name="Note 3 490" xfId="14365" xr:uid="{00000000-0005-0000-0000-000084380000}"/>
    <cellStyle name="Note 3 491" xfId="14366" xr:uid="{00000000-0005-0000-0000-000085380000}"/>
    <cellStyle name="Note 3 492" xfId="14367" xr:uid="{00000000-0005-0000-0000-000086380000}"/>
    <cellStyle name="Note 3 493" xfId="14368" xr:uid="{00000000-0005-0000-0000-000087380000}"/>
    <cellStyle name="Note 3 494" xfId="14369" xr:uid="{00000000-0005-0000-0000-000088380000}"/>
    <cellStyle name="Note 3 495" xfId="14370" xr:uid="{00000000-0005-0000-0000-000089380000}"/>
    <cellStyle name="Note 3 496" xfId="14371" xr:uid="{00000000-0005-0000-0000-00008A380000}"/>
    <cellStyle name="Note 3 497" xfId="14372" xr:uid="{00000000-0005-0000-0000-00008B380000}"/>
    <cellStyle name="Note 3 498" xfId="14373" xr:uid="{00000000-0005-0000-0000-00008C380000}"/>
    <cellStyle name="Note 3 499" xfId="14374" xr:uid="{00000000-0005-0000-0000-00008D380000}"/>
    <cellStyle name="Note 3 5" xfId="14375" xr:uid="{00000000-0005-0000-0000-00008E380000}"/>
    <cellStyle name="Note 3 50" xfId="14376" xr:uid="{00000000-0005-0000-0000-00008F380000}"/>
    <cellStyle name="Note 3 500" xfId="14377" xr:uid="{00000000-0005-0000-0000-000090380000}"/>
    <cellStyle name="Note 3 501" xfId="14378" xr:uid="{00000000-0005-0000-0000-000091380000}"/>
    <cellStyle name="Note 3 502" xfId="14379" xr:uid="{00000000-0005-0000-0000-000092380000}"/>
    <cellStyle name="Note 3 503" xfId="14380" xr:uid="{00000000-0005-0000-0000-000093380000}"/>
    <cellStyle name="Note 3 504" xfId="14381" xr:uid="{00000000-0005-0000-0000-000094380000}"/>
    <cellStyle name="Note 3 505" xfId="14382" xr:uid="{00000000-0005-0000-0000-000095380000}"/>
    <cellStyle name="Note 3 506" xfId="14383" xr:uid="{00000000-0005-0000-0000-000096380000}"/>
    <cellStyle name="Note 3 507" xfId="14384" xr:uid="{00000000-0005-0000-0000-000097380000}"/>
    <cellStyle name="Note 3 508" xfId="14385" xr:uid="{00000000-0005-0000-0000-000098380000}"/>
    <cellStyle name="Note 3 509" xfId="14386" xr:uid="{00000000-0005-0000-0000-000099380000}"/>
    <cellStyle name="Note 3 51" xfId="14387" xr:uid="{00000000-0005-0000-0000-00009A380000}"/>
    <cellStyle name="Note 3 510" xfId="14388" xr:uid="{00000000-0005-0000-0000-00009B380000}"/>
    <cellStyle name="Note 3 511" xfId="14389" xr:uid="{00000000-0005-0000-0000-00009C380000}"/>
    <cellStyle name="Note 3 512" xfId="14390" xr:uid="{00000000-0005-0000-0000-00009D380000}"/>
    <cellStyle name="Note 3 513" xfId="14391" xr:uid="{00000000-0005-0000-0000-00009E380000}"/>
    <cellStyle name="Note 3 514" xfId="14392" xr:uid="{00000000-0005-0000-0000-00009F380000}"/>
    <cellStyle name="Note 3 515" xfId="14393" xr:uid="{00000000-0005-0000-0000-0000A0380000}"/>
    <cellStyle name="Note 3 516" xfId="14394" xr:uid="{00000000-0005-0000-0000-0000A1380000}"/>
    <cellStyle name="Note 3 517" xfId="14395" xr:uid="{00000000-0005-0000-0000-0000A2380000}"/>
    <cellStyle name="Note 3 518" xfId="14396" xr:uid="{00000000-0005-0000-0000-0000A3380000}"/>
    <cellStyle name="Note 3 519" xfId="14397" xr:uid="{00000000-0005-0000-0000-0000A4380000}"/>
    <cellStyle name="Note 3 52" xfId="14398" xr:uid="{00000000-0005-0000-0000-0000A5380000}"/>
    <cellStyle name="Note 3 520" xfId="14399" xr:uid="{00000000-0005-0000-0000-0000A6380000}"/>
    <cellStyle name="Note 3 521" xfId="14400" xr:uid="{00000000-0005-0000-0000-0000A7380000}"/>
    <cellStyle name="Note 3 522" xfId="14401" xr:uid="{00000000-0005-0000-0000-0000A8380000}"/>
    <cellStyle name="Note 3 523" xfId="14402" xr:uid="{00000000-0005-0000-0000-0000A9380000}"/>
    <cellStyle name="Note 3 524" xfId="14403" xr:uid="{00000000-0005-0000-0000-0000AA380000}"/>
    <cellStyle name="Note 3 525" xfId="14404" xr:uid="{00000000-0005-0000-0000-0000AB380000}"/>
    <cellStyle name="Note 3 526" xfId="14405" xr:uid="{00000000-0005-0000-0000-0000AC380000}"/>
    <cellStyle name="Note 3 527" xfId="14406" xr:uid="{00000000-0005-0000-0000-0000AD380000}"/>
    <cellStyle name="Note 3 528" xfId="14407" xr:uid="{00000000-0005-0000-0000-0000AE380000}"/>
    <cellStyle name="Note 3 529" xfId="14408" xr:uid="{00000000-0005-0000-0000-0000AF380000}"/>
    <cellStyle name="Note 3 53" xfId="14409" xr:uid="{00000000-0005-0000-0000-0000B0380000}"/>
    <cellStyle name="Note 3 530" xfId="14410" xr:uid="{00000000-0005-0000-0000-0000B1380000}"/>
    <cellStyle name="Note 3 531" xfId="14411" xr:uid="{00000000-0005-0000-0000-0000B2380000}"/>
    <cellStyle name="Note 3 532" xfId="14412" xr:uid="{00000000-0005-0000-0000-0000B3380000}"/>
    <cellStyle name="Note 3 533" xfId="14413" xr:uid="{00000000-0005-0000-0000-0000B4380000}"/>
    <cellStyle name="Note 3 534" xfId="14414" xr:uid="{00000000-0005-0000-0000-0000B5380000}"/>
    <cellStyle name="Note 3 535" xfId="14415" xr:uid="{00000000-0005-0000-0000-0000B6380000}"/>
    <cellStyle name="Note 3 536" xfId="14416" xr:uid="{00000000-0005-0000-0000-0000B7380000}"/>
    <cellStyle name="Note 3 537" xfId="14417" xr:uid="{00000000-0005-0000-0000-0000B8380000}"/>
    <cellStyle name="Note 3 538" xfId="14418" xr:uid="{00000000-0005-0000-0000-0000B9380000}"/>
    <cellStyle name="Note 3 539" xfId="14419" xr:uid="{00000000-0005-0000-0000-0000BA380000}"/>
    <cellStyle name="Note 3 54" xfId="14420" xr:uid="{00000000-0005-0000-0000-0000BB380000}"/>
    <cellStyle name="Note 3 540" xfId="14421" xr:uid="{00000000-0005-0000-0000-0000BC380000}"/>
    <cellStyle name="Note 3 541" xfId="14422" xr:uid="{00000000-0005-0000-0000-0000BD380000}"/>
    <cellStyle name="Note 3 542" xfId="14423" xr:uid="{00000000-0005-0000-0000-0000BE380000}"/>
    <cellStyle name="Note 3 543" xfId="14424" xr:uid="{00000000-0005-0000-0000-0000BF380000}"/>
    <cellStyle name="Note 3 544" xfId="14425" xr:uid="{00000000-0005-0000-0000-0000C0380000}"/>
    <cellStyle name="Note 3 545" xfId="14426" xr:uid="{00000000-0005-0000-0000-0000C1380000}"/>
    <cellStyle name="Note 3 546" xfId="14427" xr:uid="{00000000-0005-0000-0000-0000C2380000}"/>
    <cellStyle name="Note 3 547" xfId="14428" xr:uid="{00000000-0005-0000-0000-0000C3380000}"/>
    <cellStyle name="Note 3 548" xfId="14429" xr:uid="{00000000-0005-0000-0000-0000C4380000}"/>
    <cellStyle name="Note 3 549" xfId="14430" xr:uid="{00000000-0005-0000-0000-0000C5380000}"/>
    <cellStyle name="Note 3 55" xfId="14431" xr:uid="{00000000-0005-0000-0000-0000C6380000}"/>
    <cellStyle name="Note 3 550" xfId="14432" xr:uid="{00000000-0005-0000-0000-0000C7380000}"/>
    <cellStyle name="Note 3 551" xfId="14433" xr:uid="{00000000-0005-0000-0000-0000C8380000}"/>
    <cellStyle name="Note 3 552" xfId="14434" xr:uid="{00000000-0005-0000-0000-0000C9380000}"/>
    <cellStyle name="Note 3 553" xfId="14435" xr:uid="{00000000-0005-0000-0000-0000CA380000}"/>
    <cellStyle name="Note 3 554" xfId="14436" xr:uid="{00000000-0005-0000-0000-0000CB380000}"/>
    <cellStyle name="Note 3 555" xfId="14437" xr:uid="{00000000-0005-0000-0000-0000CC380000}"/>
    <cellStyle name="Note 3 556" xfId="14438" xr:uid="{00000000-0005-0000-0000-0000CD380000}"/>
    <cellStyle name="Note 3 557" xfId="14439" xr:uid="{00000000-0005-0000-0000-0000CE380000}"/>
    <cellStyle name="Note 3 558" xfId="14440" xr:uid="{00000000-0005-0000-0000-0000CF380000}"/>
    <cellStyle name="Note 3 559" xfId="14441" xr:uid="{00000000-0005-0000-0000-0000D0380000}"/>
    <cellStyle name="Note 3 56" xfId="14442" xr:uid="{00000000-0005-0000-0000-0000D1380000}"/>
    <cellStyle name="Note 3 560" xfId="14443" xr:uid="{00000000-0005-0000-0000-0000D2380000}"/>
    <cellStyle name="Note 3 561" xfId="14444" xr:uid="{00000000-0005-0000-0000-0000D3380000}"/>
    <cellStyle name="Note 3 562" xfId="14445" xr:uid="{00000000-0005-0000-0000-0000D4380000}"/>
    <cellStyle name="Note 3 563" xfId="14446" xr:uid="{00000000-0005-0000-0000-0000D5380000}"/>
    <cellStyle name="Note 3 564" xfId="14447" xr:uid="{00000000-0005-0000-0000-0000D6380000}"/>
    <cellStyle name="Note 3 565" xfId="14448" xr:uid="{00000000-0005-0000-0000-0000D7380000}"/>
    <cellStyle name="Note 3 566" xfId="14449" xr:uid="{00000000-0005-0000-0000-0000D8380000}"/>
    <cellStyle name="Note 3 567" xfId="14450" xr:uid="{00000000-0005-0000-0000-0000D9380000}"/>
    <cellStyle name="Note 3 568" xfId="14451" xr:uid="{00000000-0005-0000-0000-0000DA380000}"/>
    <cellStyle name="Note 3 569" xfId="14452" xr:uid="{00000000-0005-0000-0000-0000DB380000}"/>
    <cellStyle name="Note 3 57" xfId="14453" xr:uid="{00000000-0005-0000-0000-0000DC380000}"/>
    <cellStyle name="Note 3 570" xfId="14454" xr:uid="{00000000-0005-0000-0000-0000DD380000}"/>
    <cellStyle name="Note 3 571" xfId="14455" xr:uid="{00000000-0005-0000-0000-0000DE380000}"/>
    <cellStyle name="Note 3 572" xfId="14456" xr:uid="{00000000-0005-0000-0000-0000DF380000}"/>
    <cellStyle name="Note 3 573" xfId="14457" xr:uid="{00000000-0005-0000-0000-0000E0380000}"/>
    <cellStyle name="Note 3 574" xfId="14458" xr:uid="{00000000-0005-0000-0000-0000E1380000}"/>
    <cellStyle name="Note 3 575" xfId="14459" xr:uid="{00000000-0005-0000-0000-0000E2380000}"/>
    <cellStyle name="Note 3 576" xfId="14460" xr:uid="{00000000-0005-0000-0000-0000E3380000}"/>
    <cellStyle name="Note 3 577" xfId="14461" xr:uid="{00000000-0005-0000-0000-0000E4380000}"/>
    <cellStyle name="Note 3 578" xfId="14462" xr:uid="{00000000-0005-0000-0000-0000E5380000}"/>
    <cellStyle name="Note 3 579" xfId="14463" xr:uid="{00000000-0005-0000-0000-0000E6380000}"/>
    <cellStyle name="Note 3 58" xfId="14464" xr:uid="{00000000-0005-0000-0000-0000E7380000}"/>
    <cellStyle name="Note 3 580" xfId="14465" xr:uid="{00000000-0005-0000-0000-0000E8380000}"/>
    <cellStyle name="Note 3 581" xfId="14466" xr:uid="{00000000-0005-0000-0000-0000E9380000}"/>
    <cellStyle name="Note 3 582" xfId="14467" xr:uid="{00000000-0005-0000-0000-0000EA380000}"/>
    <cellStyle name="Note 3 583" xfId="14468" xr:uid="{00000000-0005-0000-0000-0000EB380000}"/>
    <cellStyle name="Note 3 584" xfId="14469" xr:uid="{00000000-0005-0000-0000-0000EC380000}"/>
    <cellStyle name="Note 3 585" xfId="14470" xr:uid="{00000000-0005-0000-0000-0000ED380000}"/>
    <cellStyle name="Note 3 586" xfId="14471" xr:uid="{00000000-0005-0000-0000-0000EE380000}"/>
    <cellStyle name="Note 3 587" xfId="14472" xr:uid="{00000000-0005-0000-0000-0000EF380000}"/>
    <cellStyle name="Note 3 588" xfId="14473" xr:uid="{00000000-0005-0000-0000-0000F0380000}"/>
    <cellStyle name="Note 3 589" xfId="14474" xr:uid="{00000000-0005-0000-0000-0000F1380000}"/>
    <cellStyle name="Note 3 59" xfId="14475" xr:uid="{00000000-0005-0000-0000-0000F2380000}"/>
    <cellStyle name="Note 3 590" xfId="14476" xr:uid="{00000000-0005-0000-0000-0000F3380000}"/>
    <cellStyle name="Note 3 591" xfId="14477" xr:uid="{00000000-0005-0000-0000-0000F4380000}"/>
    <cellStyle name="Note 3 592" xfId="14478" xr:uid="{00000000-0005-0000-0000-0000F5380000}"/>
    <cellStyle name="Note 3 593" xfId="14479" xr:uid="{00000000-0005-0000-0000-0000F6380000}"/>
    <cellStyle name="Note 3 594" xfId="14480" xr:uid="{00000000-0005-0000-0000-0000F7380000}"/>
    <cellStyle name="Note 3 595" xfId="14481" xr:uid="{00000000-0005-0000-0000-0000F8380000}"/>
    <cellStyle name="Note 3 596" xfId="14482" xr:uid="{00000000-0005-0000-0000-0000F9380000}"/>
    <cellStyle name="Note 3 597" xfId="14483" xr:uid="{00000000-0005-0000-0000-0000FA380000}"/>
    <cellStyle name="Note 3 598" xfId="14484" xr:uid="{00000000-0005-0000-0000-0000FB380000}"/>
    <cellStyle name="Note 3 599" xfId="14485" xr:uid="{00000000-0005-0000-0000-0000FC380000}"/>
    <cellStyle name="Note 3 6" xfId="14486" xr:uid="{00000000-0005-0000-0000-0000FD380000}"/>
    <cellStyle name="Note 3 60" xfId="14487" xr:uid="{00000000-0005-0000-0000-0000FE380000}"/>
    <cellStyle name="Note 3 600" xfId="14488" xr:uid="{00000000-0005-0000-0000-0000FF380000}"/>
    <cellStyle name="Note 3 601" xfId="14489" xr:uid="{00000000-0005-0000-0000-000000390000}"/>
    <cellStyle name="Note 3 602" xfId="14490" xr:uid="{00000000-0005-0000-0000-000001390000}"/>
    <cellStyle name="Note 3 603" xfId="14491" xr:uid="{00000000-0005-0000-0000-000002390000}"/>
    <cellStyle name="Note 3 604" xfId="14492" xr:uid="{00000000-0005-0000-0000-000003390000}"/>
    <cellStyle name="Note 3 605" xfId="14493" xr:uid="{00000000-0005-0000-0000-000004390000}"/>
    <cellStyle name="Note 3 606" xfId="14494" xr:uid="{00000000-0005-0000-0000-000005390000}"/>
    <cellStyle name="Note 3 607" xfId="14495" xr:uid="{00000000-0005-0000-0000-000006390000}"/>
    <cellStyle name="Note 3 608" xfId="14496" xr:uid="{00000000-0005-0000-0000-000007390000}"/>
    <cellStyle name="Note 3 609" xfId="14497" xr:uid="{00000000-0005-0000-0000-000008390000}"/>
    <cellStyle name="Note 3 61" xfId="14498" xr:uid="{00000000-0005-0000-0000-000009390000}"/>
    <cellStyle name="Note 3 610" xfId="14499" xr:uid="{00000000-0005-0000-0000-00000A390000}"/>
    <cellStyle name="Note 3 611" xfId="14500" xr:uid="{00000000-0005-0000-0000-00000B390000}"/>
    <cellStyle name="Note 3 612" xfId="14501" xr:uid="{00000000-0005-0000-0000-00000C390000}"/>
    <cellStyle name="Note 3 613" xfId="14502" xr:uid="{00000000-0005-0000-0000-00000D390000}"/>
    <cellStyle name="Note 3 614" xfId="14503" xr:uid="{00000000-0005-0000-0000-00000E390000}"/>
    <cellStyle name="Note 3 615" xfId="14504" xr:uid="{00000000-0005-0000-0000-00000F390000}"/>
    <cellStyle name="Note 3 616" xfId="14505" xr:uid="{00000000-0005-0000-0000-000010390000}"/>
    <cellStyle name="Note 3 617" xfId="14506" xr:uid="{00000000-0005-0000-0000-000011390000}"/>
    <cellStyle name="Note 3 618" xfId="14507" xr:uid="{00000000-0005-0000-0000-000012390000}"/>
    <cellStyle name="Note 3 619" xfId="14508" xr:uid="{00000000-0005-0000-0000-000013390000}"/>
    <cellStyle name="Note 3 62" xfId="14509" xr:uid="{00000000-0005-0000-0000-000014390000}"/>
    <cellStyle name="Note 3 620" xfId="14510" xr:uid="{00000000-0005-0000-0000-000015390000}"/>
    <cellStyle name="Note 3 621" xfId="14511" xr:uid="{00000000-0005-0000-0000-000016390000}"/>
    <cellStyle name="Note 3 622" xfId="14512" xr:uid="{00000000-0005-0000-0000-000017390000}"/>
    <cellStyle name="Note 3 623" xfId="14513" xr:uid="{00000000-0005-0000-0000-000018390000}"/>
    <cellStyle name="Note 3 624" xfId="14514" xr:uid="{00000000-0005-0000-0000-000019390000}"/>
    <cellStyle name="Note 3 625" xfId="14515" xr:uid="{00000000-0005-0000-0000-00001A390000}"/>
    <cellStyle name="Note 3 626" xfId="14516" xr:uid="{00000000-0005-0000-0000-00001B390000}"/>
    <cellStyle name="Note 3 627" xfId="14517" xr:uid="{00000000-0005-0000-0000-00001C390000}"/>
    <cellStyle name="Note 3 628" xfId="14518" xr:uid="{00000000-0005-0000-0000-00001D390000}"/>
    <cellStyle name="Note 3 629" xfId="14519" xr:uid="{00000000-0005-0000-0000-00001E390000}"/>
    <cellStyle name="Note 3 63" xfId="14520" xr:uid="{00000000-0005-0000-0000-00001F390000}"/>
    <cellStyle name="Note 3 630" xfId="14521" xr:uid="{00000000-0005-0000-0000-000020390000}"/>
    <cellStyle name="Note 3 631" xfId="14522" xr:uid="{00000000-0005-0000-0000-000021390000}"/>
    <cellStyle name="Note 3 632" xfId="14523" xr:uid="{00000000-0005-0000-0000-000022390000}"/>
    <cellStyle name="Note 3 633" xfId="14524" xr:uid="{00000000-0005-0000-0000-000023390000}"/>
    <cellStyle name="Note 3 634" xfId="14525" xr:uid="{00000000-0005-0000-0000-000024390000}"/>
    <cellStyle name="Note 3 635" xfId="14526" xr:uid="{00000000-0005-0000-0000-000025390000}"/>
    <cellStyle name="Note 3 636" xfId="14527" xr:uid="{00000000-0005-0000-0000-000026390000}"/>
    <cellStyle name="Note 3 637" xfId="14528" xr:uid="{00000000-0005-0000-0000-000027390000}"/>
    <cellStyle name="Note 3 638" xfId="14529" xr:uid="{00000000-0005-0000-0000-000028390000}"/>
    <cellStyle name="Note 3 639" xfId="14530" xr:uid="{00000000-0005-0000-0000-000029390000}"/>
    <cellStyle name="Note 3 64" xfId="14531" xr:uid="{00000000-0005-0000-0000-00002A390000}"/>
    <cellStyle name="Note 3 640" xfId="14532" xr:uid="{00000000-0005-0000-0000-00002B390000}"/>
    <cellStyle name="Note 3 641" xfId="14533" xr:uid="{00000000-0005-0000-0000-00002C390000}"/>
    <cellStyle name="Note 3 642" xfId="14534" xr:uid="{00000000-0005-0000-0000-00002D390000}"/>
    <cellStyle name="Note 3 643" xfId="14535" xr:uid="{00000000-0005-0000-0000-00002E390000}"/>
    <cellStyle name="Note 3 644" xfId="14536" xr:uid="{00000000-0005-0000-0000-00002F390000}"/>
    <cellStyle name="Note 3 645" xfId="14537" xr:uid="{00000000-0005-0000-0000-000030390000}"/>
    <cellStyle name="Note 3 646" xfId="14538" xr:uid="{00000000-0005-0000-0000-000031390000}"/>
    <cellStyle name="Note 3 647" xfId="14539" xr:uid="{00000000-0005-0000-0000-000032390000}"/>
    <cellStyle name="Note 3 648" xfId="14540" xr:uid="{00000000-0005-0000-0000-000033390000}"/>
    <cellStyle name="Note 3 649" xfId="14541" xr:uid="{00000000-0005-0000-0000-000034390000}"/>
    <cellStyle name="Note 3 65" xfId="14542" xr:uid="{00000000-0005-0000-0000-000035390000}"/>
    <cellStyle name="Note 3 650" xfId="14543" xr:uid="{00000000-0005-0000-0000-000036390000}"/>
    <cellStyle name="Note 3 651" xfId="14544" xr:uid="{00000000-0005-0000-0000-000037390000}"/>
    <cellStyle name="Note 3 652" xfId="14545" xr:uid="{00000000-0005-0000-0000-000038390000}"/>
    <cellStyle name="Note 3 653" xfId="14546" xr:uid="{00000000-0005-0000-0000-000039390000}"/>
    <cellStyle name="Note 3 654" xfId="14547" xr:uid="{00000000-0005-0000-0000-00003A390000}"/>
    <cellStyle name="Note 3 655" xfId="14548" xr:uid="{00000000-0005-0000-0000-00003B390000}"/>
    <cellStyle name="Note 3 656" xfId="14549" xr:uid="{00000000-0005-0000-0000-00003C390000}"/>
    <cellStyle name="Note 3 657" xfId="14550" xr:uid="{00000000-0005-0000-0000-00003D390000}"/>
    <cellStyle name="Note 3 658" xfId="14551" xr:uid="{00000000-0005-0000-0000-00003E390000}"/>
    <cellStyle name="Note 3 659" xfId="14552" xr:uid="{00000000-0005-0000-0000-00003F390000}"/>
    <cellStyle name="Note 3 66" xfId="14553" xr:uid="{00000000-0005-0000-0000-000040390000}"/>
    <cellStyle name="Note 3 660" xfId="14554" xr:uid="{00000000-0005-0000-0000-000041390000}"/>
    <cellStyle name="Note 3 661" xfId="14555" xr:uid="{00000000-0005-0000-0000-000042390000}"/>
    <cellStyle name="Note 3 662" xfId="14556" xr:uid="{00000000-0005-0000-0000-000043390000}"/>
    <cellStyle name="Note 3 663" xfId="14557" xr:uid="{00000000-0005-0000-0000-000044390000}"/>
    <cellStyle name="Note 3 664" xfId="14558" xr:uid="{00000000-0005-0000-0000-000045390000}"/>
    <cellStyle name="Note 3 665" xfId="14559" xr:uid="{00000000-0005-0000-0000-000046390000}"/>
    <cellStyle name="Note 3 666" xfId="14560" xr:uid="{00000000-0005-0000-0000-000047390000}"/>
    <cellStyle name="Note 3 667" xfId="14561" xr:uid="{00000000-0005-0000-0000-000048390000}"/>
    <cellStyle name="Note 3 668" xfId="14562" xr:uid="{00000000-0005-0000-0000-000049390000}"/>
    <cellStyle name="Note 3 669" xfId="14563" xr:uid="{00000000-0005-0000-0000-00004A390000}"/>
    <cellStyle name="Note 3 67" xfId="14564" xr:uid="{00000000-0005-0000-0000-00004B390000}"/>
    <cellStyle name="Note 3 670" xfId="14565" xr:uid="{00000000-0005-0000-0000-00004C390000}"/>
    <cellStyle name="Note 3 671" xfId="14566" xr:uid="{00000000-0005-0000-0000-00004D390000}"/>
    <cellStyle name="Note 3 672" xfId="14567" xr:uid="{00000000-0005-0000-0000-00004E390000}"/>
    <cellStyle name="Note 3 673" xfId="14568" xr:uid="{00000000-0005-0000-0000-00004F390000}"/>
    <cellStyle name="Note 3 674" xfId="14569" xr:uid="{00000000-0005-0000-0000-000050390000}"/>
    <cellStyle name="Note 3 675" xfId="14570" xr:uid="{00000000-0005-0000-0000-000051390000}"/>
    <cellStyle name="Note 3 676" xfId="14571" xr:uid="{00000000-0005-0000-0000-000052390000}"/>
    <cellStyle name="Note 3 677" xfId="14572" xr:uid="{00000000-0005-0000-0000-000053390000}"/>
    <cellStyle name="Note 3 678" xfId="14573" xr:uid="{00000000-0005-0000-0000-000054390000}"/>
    <cellStyle name="Note 3 679" xfId="14574" xr:uid="{00000000-0005-0000-0000-000055390000}"/>
    <cellStyle name="Note 3 68" xfId="14575" xr:uid="{00000000-0005-0000-0000-000056390000}"/>
    <cellStyle name="Note 3 680" xfId="14576" xr:uid="{00000000-0005-0000-0000-000057390000}"/>
    <cellStyle name="Note 3 681" xfId="14577" xr:uid="{00000000-0005-0000-0000-000058390000}"/>
    <cellStyle name="Note 3 682" xfId="14578" xr:uid="{00000000-0005-0000-0000-000059390000}"/>
    <cellStyle name="Note 3 683" xfId="14579" xr:uid="{00000000-0005-0000-0000-00005A390000}"/>
    <cellStyle name="Note 3 684" xfId="14580" xr:uid="{00000000-0005-0000-0000-00005B390000}"/>
    <cellStyle name="Note 3 685" xfId="14581" xr:uid="{00000000-0005-0000-0000-00005C390000}"/>
    <cellStyle name="Note 3 686" xfId="14582" xr:uid="{00000000-0005-0000-0000-00005D390000}"/>
    <cellStyle name="Note 3 687" xfId="14583" xr:uid="{00000000-0005-0000-0000-00005E390000}"/>
    <cellStyle name="Note 3 688" xfId="14584" xr:uid="{00000000-0005-0000-0000-00005F390000}"/>
    <cellStyle name="Note 3 689" xfId="14585" xr:uid="{00000000-0005-0000-0000-000060390000}"/>
    <cellStyle name="Note 3 69" xfId="14586" xr:uid="{00000000-0005-0000-0000-000061390000}"/>
    <cellStyle name="Note 3 690" xfId="14587" xr:uid="{00000000-0005-0000-0000-000062390000}"/>
    <cellStyle name="Note 3 691" xfId="14588" xr:uid="{00000000-0005-0000-0000-000063390000}"/>
    <cellStyle name="Note 3 692" xfId="14589" xr:uid="{00000000-0005-0000-0000-000064390000}"/>
    <cellStyle name="Note 3 693" xfId="14590" xr:uid="{00000000-0005-0000-0000-000065390000}"/>
    <cellStyle name="Note 3 694" xfId="14591" xr:uid="{00000000-0005-0000-0000-000066390000}"/>
    <cellStyle name="Note 3 695" xfId="14592" xr:uid="{00000000-0005-0000-0000-000067390000}"/>
    <cellStyle name="Note 3 696" xfId="14593" xr:uid="{00000000-0005-0000-0000-000068390000}"/>
    <cellStyle name="Note 3 697" xfId="14594" xr:uid="{00000000-0005-0000-0000-000069390000}"/>
    <cellStyle name="Note 3 698" xfId="14595" xr:uid="{00000000-0005-0000-0000-00006A390000}"/>
    <cellStyle name="Note 3 699" xfId="14596" xr:uid="{00000000-0005-0000-0000-00006B390000}"/>
    <cellStyle name="Note 3 7" xfId="14597" xr:uid="{00000000-0005-0000-0000-00006C390000}"/>
    <cellStyle name="Note 3 70" xfId="14598" xr:uid="{00000000-0005-0000-0000-00006D390000}"/>
    <cellStyle name="Note 3 700" xfId="14599" xr:uid="{00000000-0005-0000-0000-00006E390000}"/>
    <cellStyle name="Note 3 701" xfId="14600" xr:uid="{00000000-0005-0000-0000-00006F390000}"/>
    <cellStyle name="Note 3 702" xfId="14601" xr:uid="{00000000-0005-0000-0000-000070390000}"/>
    <cellStyle name="Note 3 703" xfId="14602" xr:uid="{00000000-0005-0000-0000-000071390000}"/>
    <cellStyle name="Note 3 704" xfId="14603" xr:uid="{00000000-0005-0000-0000-000072390000}"/>
    <cellStyle name="Note 3 705" xfId="14604" xr:uid="{00000000-0005-0000-0000-000073390000}"/>
    <cellStyle name="Note 3 706" xfId="14605" xr:uid="{00000000-0005-0000-0000-000074390000}"/>
    <cellStyle name="Note 3 707" xfId="14606" xr:uid="{00000000-0005-0000-0000-000075390000}"/>
    <cellStyle name="Note 3 708" xfId="14607" xr:uid="{00000000-0005-0000-0000-000076390000}"/>
    <cellStyle name="Note 3 709" xfId="14608" xr:uid="{00000000-0005-0000-0000-000077390000}"/>
    <cellStyle name="Note 3 71" xfId="14609" xr:uid="{00000000-0005-0000-0000-000078390000}"/>
    <cellStyle name="Note 3 710" xfId="14610" xr:uid="{00000000-0005-0000-0000-000079390000}"/>
    <cellStyle name="Note 3 711" xfId="14611" xr:uid="{00000000-0005-0000-0000-00007A390000}"/>
    <cellStyle name="Note 3 712" xfId="14612" xr:uid="{00000000-0005-0000-0000-00007B390000}"/>
    <cellStyle name="Note 3 713" xfId="14613" xr:uid="{00000000-0005-0000-0000-00007C390000}"/>
    <cellStyle name="Note 3 714" xfId="14614" xr:uid="{00000000-0005-0000-0000-00007D390000}"/>
    <cellStyle name="Note 3 715" xfId="14615" xr:uid="{00000000-0005-0000-0000-00007E390000}"/>
    <cellStyle name="Note 3 716" xfId="14616" xr:uid="{00000000-0005-0000-0000-00007F390000}"/>
    <cellStyle name="Note 3 717" xfId="14617" xr:uid="{00000000-0005-0000-0000-000080390000}"/>
    <cellStyle name="Note 3 718" xfId="14618" xr:uid="{00000000-0005-0000-0000-000081390000}"/>
    <cellStyle name="Note 3 719" xfId="14619" xr:uid="{00000000-0005-0000-0000-000082390000}"/>
    <cellStyle name="Note 3 72" xfId="14620" xr:uid="{00000000-0005-0000-0000-000083390000}"/>
    <cellStyle name="Note 3 720" xfId="14621" xr:uid="{00000000-0005-0000-0000-000084390000}"/>
    <cellStyle name="Note 3 721" xfId="14622" xr:uid="{00000000-0005-0000-0000-000085390000}"/>
    <cellStyle name="Note 3 722" xfId="14623" xr:uid="{00000000-0005-0000-0000-000086390000}"/>
    <cellStyle name="Note 3 723" xfId="14624" xr:uid="{00000000-0005-0000-0000-000087390000}"/>
    <cellStyle name="Note 3 724" xfId="14625" xr:uid="{00000000-0005-0000-0000-000088390000}"/>
    <cellStyle name="Note 3 725" xfId="14626" xr:uid="{00000000-0005-0000-0000-000089390000}"/>
    <cellStyle name="Note 3 726" xfId="14627" xr:uid="{00000000-0005-0000-0000-00008A390000}"/>
    <cellStyle name="Note 3 727" xfId="14628" xr:uid="{00000000-0005-0000-0000-00008B390000}"/>
    <cellStyle name="Note 3 728" xfId="14629" xr:uid="{00000000-0005-0000-0000-00008C390000}"/>
    <cellStyle name="Note 3 729" xfId="14630" xr:uid="{00000000-0005-0000-0000-00008D390000}"/>
    <cellStyle name="Note 3 73" xfId="14631" xr:uid="{00000000-0005-0000-0000-00008E390000}"/>
    <cellStyle name="Note 3 730" xfId="14632" xr:uid="{00000000-0005-0000-0000-00008F390000}"/>
    <cellStyle name="Note 3 731" xfId="14633" xr:uid="{00000000-0005-0000-0000-000090390000}"/>
    <cellStyle name="Note 3 732" xfId="14634" xr:uid="{00000000-0005-0000-0000-000091390000}"/>
    <cellStyle name="Note 3 733" xfId="14635" xr:uid="{00000000-0005-0000-0000-000092390000}"/>
    <cellStyle name="Note 3 734" xfId="14636" xr:uid="{00000000-0005-0000-0000-000093390000}"/>
    <cellStyle name="Note 3 735" xfId="14637" xr:uid="{00000000-0005-0000-0000-000094390000}"/>
    <cellStyle name="Note 3 736" xfId="14638" xr:uid="{00000000-0005-0000-0000-000095390000}"/>
    <cellStyle name="Note 3 737" xfId="14639" xr:uid="{00000000-0005-0000-0000-000096390000}"/>
    <cellStyle name="Note 3 738" xfId="14640" xr:uid="{00000000-0005-0000-0000-000097390000}"/>
    <cellStyle name="Note 3 739" xfId="14641" xr:uid="{00000000-0005-0000-0000-000098390000}"/>
    <cellStyle name="Note 3 74" xfId="14642" xr:uid="{00000000-0005-0000-0000-000099390000}"/>
    <cellStyle name="Note 3 740" xfId="14643" xr:uid="{00000000-0005-0000-0000-00009A390000}"/>
    <cellStyle name="Note 3 741" xfId="14644" xr:uid="{00000000-0005-0000-0000-00009B390000}"/>
    <cellStyle name="Note 3 742" xfId="14645" xr:uid="{00000000-0005-0000-0000-00009C390000}"/>
    <cellStyle name="Note 3 743" xfId="14646" xr:uid="{00000000-0005-0000-0000-00009D390000}"/>
    <cellStyle name="Note 3 744" xfId="14647" xr:uid="{00000000-0005-0000-0000-00009E390000}"/>
    <cellStyle name="Note 3 745" xfId="14648" xr:uid="{00000000-0005-0000-0000-00009F390000}"/>
    <cellStyle name="Note 3 746" xfId="14649" xr:uid="{00000000-0005-0000-0000-0000A0390000}"/>
    <cellStyle name="Note 3 747" xfId="14650" xr:uid="{00000000-0005-0000-0000-0000A1390000}"/>
    <cellStyle name="Note 3 748" xfId="14651" xr:uid="{00000000-0005-0000-0000-0000A2390000}"/>
    <cellStyle name="Note 3 749" xfId="14652" xr:uid="{00000000-0005-0000-0000-0000A3390000}"/>
    <cellStyle name="Note 3 75" xfId="14653" xr:uid="{00000000-0005-0000-0000-0000A4390000}"/>
    <cellStyle name="Note 3 750" xfId="14654" xr:uid="{00000000-0005-0000-0000-0000A5390000}"/>
    <cellStyle name="Note 3 751" xfId="14655" xr:uid="{00000000-0005-0000-0000-0000A6390000}"/>
    <cellStyle name="Note 3 752" xfId="14656" xr:uid="{00000000-0005-0000-0000-0000A7390000}"/>
    <cellStyle name="Note 3 753" xfId="14657" xr:uid="{00000000-0005-0000-0000-0000A8390000}"/>
    <cellStyle name="Note 3 754" xfId="14658" xr:uid="{00000000-0005-0000-0000-0000A9390000}"/>
    <cellStyle name="Note 3 755" xfId="14659" xr:uid="{00000000-0005-0000-0000-0000AA390000}"/>
    <cellStyle name="Note 3 756" xfId="14660" xr:uid="{00000000-0005-0000-0000-0000AB390000}"/>
    <cellStyle name="Note 3 757" xfId="14661" xr:uid="{00000000-0005-0000-0000-0000AC390000}"/>
    <cellStyle name="Note 3 758" xfId="14662" xr:uid="{00000000-0005-0000-0000-0000AD390000}"/>
    <cellStyle name="Note 3 759" xfId="14663" xr:uid="{00000000-0005-0000-0000-0000AE390000}"/>
    <cellStyle name="Note 3 76" xfId="14664" xr:uid="{00000000-0005-0000-0000-0000AF390000}"/>
    <cellStyle name="Note 3 760" xfId="14665" xr:uid="{00000000-0005-0000-0000-0000B0390000}"/>
    <cellStyle name="Note 3 761" xfId="14666" xr:uid="{00000000-0005-0000-0000-0000B1390000}"/>
    <cellStyle name="Note 3 762" xfId="14667" xr:uid="{00000000-0005-0000-0000-0000B2390000}"/>
    <cellStyle name="Note 3 763" xfId="14668" xr:uid="{00000000-0005-0000-0000-0000B3390000}"/>
    <cellStyle name="Note 3 764" xfId="14669" xr:uid="{00000000-0005-0000-0000-0000B4390000}"/>
    <cellStyle name="Note 3 765" xfId="14670" xr:uid="{00000000-0005-0000-0000-0000B5390000}"/>
    <cellStyle name="Note 3 766" xfId="14671" xr:uid="{00000000-0005-0000-0000-0000B6390000}"/>
    <cellStyle name="Note 3 767" xfId="14672" xr:uid="{00000000-0005-0000-0000-0000B7390000}"/>
    <cellStyle name="Note 3 768" xfId="14673" xr:uid="{00000000-0005-0000-0000-0000B8390000}"/>
    <cellStyle name="Note 3 769" xfId="14674" xr:uid="{00000000-0005-0000-0000-0000B9390000}"/>
    <cellStyle name="Note 3 77" xfId="14675" xr:uid="{00000000-0005-0000-0000-0000BA390000}"/>
    <cellStyle name="Note 3 770" xfId="14676" xr:uid="{00000000-0005-0000-0000-0000BB390000}"/>
    <cellStyle name="Note 3 771" xfId="14677" xr:uid="{00000000-0005-0000-0000-0000BC390000}"/>
    <cellStyle name="Note 3 772" xfId="14678" xr:uid="{00000000-0005-0000-0000-0000BD390000}"/>
    <cellStyle name="Note 3 773" xfId="14679" xr:uid="{00000000-0005-0000-0000-0000BE390000}"/>
    <cellStyle name="Note 3 774" xfId="14680" xr:uid="{00000000-0005-0000-0000-0000BF390000}"/>
    <cellStyle name="Note 3 775" xfId="14681" xr:uid="{00000000-0005-0000-0000-0000C0390000}"/>
    <cellStyle name="Note 3 776" xfId="14682" xr:uid="{00000000-0005-0000-0000-0000C1390000}"/>
    <cellStyle name="Note 3 777" xfId="14683" xr:uid="{00000000-0005-0000-0000-0000C2390000}"/>
    <cellStyle name="Note 3 778" xfId="14684" xr:uid="{00000000-0005-0000-0000-0000C3390000}"/>
    <cellStyle name="Note 3 779" xfId="14685" xr:uid="{00000000-0005-0000-0000-0000C4390000}"/>
    <cellStyle name="Note 3 78" xfId="14686" xr:uid="{00000000-0005-0000-0000-0000C5390000}"/>
    <cellStyle name="Note 3 780" xfId="14687" xr:uid="{00000000-0005-0000-0000-0000C6390000}"/>
    <cellStyle name="Note 3 781" xfId="14688" xr:uid="{00000000-0005-0000-0000-0000C7390000}"/>
    <cellStyle name="Note 3 782" xfId="14689" xr:uid="{00000000-0005-0000-0000-0000C8390000}"/>
    <cellStyle name="Note 3 783" xfId="14690" xr:uid="{00000000-0005-0000-0000-0000C9390000}"/>
    <cellStyle name="Note 3 784" xfId="14691" xr:uid="{00000000-0005-0000-0000-0000CA390000}"/>
    <cellStyle name="Note 3 785" xfId="14692" xr:uid="{00000000-0005-0000-0000-0000CB390000}"/>
    <cellStyle name="Note 3 786" xfId="14693" xr:uid="{00000000-0005-0000-0000-0000CC390000}"/>
    <cellStyle name="Note 3 787" xfId="14694" xr:uid="{00000000-0005-0000-0000-0000CD390000}"/>
    <cellStyle name="Note 3 788" xfId="14695" xr:uid="{00000000-0005-0000-0000-0000CE390000}"/>
    <cellStyle name="Note 3 789" xfId="14696" xr:uid="{00000000-0005-0000-0000-0000CF390000}"/>
    <cellStyle name="Note 3 79" xfId="14697" xr:uid="{00000000-0005-0000-0000-0000D0390000}"/>
    <cellStyle name="Note 3 790" xfId="14698" xr:uid="{00000000-0005-0000-0000-0000D1390000}"/>
    <cellStyle name="Note 3 791" xfId="14699" xr:uid="{00000000-0005-0000-0000-0000D2390000}"/>
    <cellStyle name="Note 3 792" xfId="14700" xr:uid="{00000000-0005-0000-0000-0000D3390000}"/>
    <cellStyle name="Note 3 793" xfId="14701" xr:uid="{00000000-0005-0000-0000-0000D4390000}"/>
    <cellStyle name="Note 3 794" xfId="14702" xr:uid="{00000000-0005-0000-0000-0000D5390000}"/>
    <cellStyle name="Note 3 795" xfId="14703" xr:uid="{00000000-0005-0000-0000-0000D6390000}"/>
    <cellStyle name="Note 3 796" xfId="14704" xr:uid="{00000000-0005-0000-0000-0000D7390000}"/>
    <cellStyle name="Note 3 797" xfId="14705" xr:uid="{00000000-0005-0000-0000-0000D8390000}"/>
    <cellStyle name="Note 3 798" xfId="14706" xr:uid="{00000000-0005-0000-0000-0000D9390000}"/>
    <cellStyle name="Note 3 799" xfId="14707" xr:uid="{00000000-0005-0000-0000-0000DA390000}"/>
    <cellStyle name="Note 3 8" xfId="14708" xr:uid="{00000000-0005-0000-0000-0000DB390000}"/>
    <cellStyle name="Note 3 80" xfId="14709" xr:uid="{00000000-0005-0000-0000-0000DC390000}"/>
    <cellStyle name="Note 3 800" xfId="14710" xr:uid="{00000000-0005-0000-0000-0000DD390000}"/>
    <cellStyle name="Note 3 801" xfId="14711" xr:uid="{00000000-0005-0000-0000-0000DE390000}"/>
    <cellStyle name="Note 3 802" xfId="14712" xr:uid="{00000000-0005-0000-0000-0000DF390000}"/>
    <cellStyle name="Note 3 803" xfId="14713" xr:uid="{00000000-0005-0000-0000-0000E0390000}"/>
    <cellStyle name="Note 3 804" xfId="14714" xr:uid="{00000000-0005-0000-0000-0000E1390000}"/>
    <cellStyle name="Note 3 805" xfId="14715" xr:uid="{00000000-0005-0000-0000-0000E2390000}"/>
    <cellStyle name="Note 3 806" xfId="14716" xr:uid="{00000000-0005-0000-0000-0000E3390000}"/>
    <cellStyle name="Note 3 807" xfId="14717" xr:uid="{00000000-0005-0000-0000-0000E4390000}"/>
    <cellStyle name="Note 3 808" xfId="14718" xr:uid="{00000000-0005-0000-0000-0000E5390000}"/>
    <cellStyle name="Note 3 809" xfId="14719" xr:uid="{00000000-0005-0000-0000-0000E6390000}"/>
    <cellStyle name="Note 3 81" xfId="14720" xr:uid="{00000000-0005-0000-0000-0000E7390000}"/>
    <cellStyle name="Note 3 810" xfId="14721" xr:uid="{00000000-0005-0000-0000-0000E8390000}"/>
    <cellStyle name="Note 3 811" xfId="14722" xr:uid="{00000000-0005-0000-0000-0000E9390000}"/>
    <cellStyle name="Note 3 812" xfId="14723" xr:uid="{00000000-0005-0000-0000-0000EA390000}"/>
    <cellStyle name="Note 3 813" xfId="14724" xr:uid="{00000000-0005-0000-0000-0000EB390000}"/>
    <cellStyle name="Note 3 814" xfId="14725" xr:uid="{00000000-0005-0000-0000-0000EC390000}"/>
    <cellStyle name="Note 3 815" xfId="14726" xr:uid="{00000000-0005-0000-0000-0000ED390000}"/>
    <cellStyle name="Note 3 816" xfId="14727" xr:uid="{00000000-0005-0000-0000-0000EE390000}"/>
    <cellStyle name="Note 3 817" xfId="14728" xr:uid="{00000000-0005-0000-0000-0000EF390000}"/>
    <cellStyle name="Note 3 818" xfId="14729" xr:uid="{00000000-0005-0000-0000-0000F0390000}"/>
    <cellStyle name="Note 3 819" xfId="14730" xr:uid="{00000000-0005-0000-0000-0000F1390000}"/>
    <cellStyle name="Note 3 82" xfId="14731" xr:uid="{00000000-0005-0000-0000-0000F2390000}"/>
    <cellStyle name="Note 3 820" xfId="14732" xr:uid="{00000000-0005-0000-0000-0000F3390000}"/>
    <cellStyle name="Note 3 821" xfId="14733" xr:uid="{00000000-0005-0000-0000-0000F4390000}"/>
    <cellStyle name="Note 3 822" xfId="14734" xr:uid="{00000000-0005-0000-0000-0000F5390000}"/>
    <cellStyle name="Note 3 823" xfId="14735" xr:uid="{00000000-0005-0000-0000-0000F6390000}"/>
    <cellStyle name="Note 3 824" xfId="14736" xr:uid="{00000000-0005-0000-0000-0000F7390000}"/>
    <cellStyle name="Note 3 825" xfId="14737" xr:uid="{00000000-0005-0000-0000-0000F8390000}"/>
    <cellStyle name="Note 3 826" xfId="14738" xr:uid="{00000000-0005-0000-0000-0000F9390000}"/>
    <cellStyle name="Note 3 827" xfId="14739" xr:uid="{00000000-0005-0000-0000-0000FA390000}"/>
    <cellStyle name="Note 3 828" xfId="14740" xr:uid="{00000000-0005-0000-0000-0000FB390000}"/>
    <cellStyle name="Note 3 829" xfId="14741" xr:uid="{00000000-0005-0000-0000-0000FC390000}"/>
    <cellStyle name="Note 3 83" xfId="14742" xr:uid="{00000000-0005-0000-0000-0000FD390000}"/>
    <cellStyle name="Note 3 830" xfId="14743" xr:uid="{00000000-0005-0000-0000-0000FE390000}"/>
    <cellStyle name="Note 3 831" xfId="14744" xr:uid="{00000000-0005-0000-0000-0000FF390000}"/>
    <cellStyle name="Note 3 832" xfId="14745" xr:uid="{00000000-0005-0000-0000-0000003A0000}"/>
    <cellStyle name="Note 3 833" xfId="14746" xr:uid="{00000000-0005-0000-0000-0000013A0000}"/>
    <cellStyle name="Note 3 834" xfId="14747" xr:uid="{00000000-0005-0000-0000-0000023A0000}"/>
    <cellStyle name="Note 3 835" xfId="14748" xr:uid="{00000000-0005-0000-0000-0000033A0000}"/>
    <cellStyle name="Note 3 836" xfId="14749" xr:uid="{00000000-0005-0000-0000-0000043A0000}"/>
    <cellStyle name="Note 3 837" xfId="14750" xr:uid="{00000000-0005-0000-0000-0000053A0000}"/>
    <cellStyle name="Note 3 838" xfId="14751" xr:uid="{00000000-0005-0000-0000-0000063A0000}"/>
    <cellStyle name="Note 3 839" xfId="14752" xr:uid="{00000000-0005-0000-0000-0000073A0000}"/>
    <cellStyle name="Note 3 84" xfId="14753" xr:uid="{00000000-0005-0000-0000-0000083A0000}"/>
    <cellStyle name="Note 3 840" xfId="14754" xr:uid="{00000000-0005-0000-0000-0000093A0000}"/>
    <cellStyle name="Note 3 841" xfId="14755" xr:uid="{00000000-0005-0000-0000-00000A3A0000}"/>
    <cellStyle name="Note 3 842" xfId="14756" xr:uid="{00000000-0005-0000-0000-00000B3A0000}"/>
    <cellStyle name="Note 3 843" xfId="14757" xr:uid="{00000000-0005-0000-0000-00000C3A0000}"/>
    <cellStyle name="Note 3 844" xfId="14758" xr:uid="{00000000-0005-0000-0000-00000D3A0000}"/>
    <cellStyle name="Note 3 845" xfId="14759" xr:uid="{00000000-0005-0000-0000-00000E3A0000}"/>
    <cellStyle name="Note 3 846" xfId="14760" xr:uid="{00000000-0005-0000-0000-00000F3A0000}"/>
    <cellStyle name="Note 3 847" xfId="14761" xr:uid="{00000000-0005-0000-0000-0000103A0000}"/>
    <cellStyle name="Note 3 848" xfId="14762" xr:uid="{00000000-0005-0000-0000-0000113A0000}"/>
    <cellStyle name="Note 3 849" xfId="14763" xr:uid="{00000000-0005-0000-0000-0000123A0000}"/>
    <cellStyle name="Note 3 85" xfId="14764" xr:uid="{00000000-0005-0000-0000-0000133A0000}"/>
    <cellStyle name="Note 3 850" xfId="14765" xr:uid="{00000000-0005-0000-0000-0000143A0000}"/>
    <cellStyle name="Note 3 851" xfId="14766" xr:uid="{00000000-0005-0000-0000-0000153A0000}"/>
    <cellStyle name="Note 3 852" xfId="14767" xr:uid="{00000000-0005-0000-0000-0000163A0000}"/>
    <cellStyle name="Note 3 853" xfId="14768" xr:uid="{00000000-0005-0000-0000-0000173A0000}"/>
    <cellStyle name="Note 3 854" xfId="14769" xr:uid="{00000000-0005-0000-0000-0000183A0000}"/>
    <cellStyle name="Note 3 855" xfId="14770" xr:uid="{00000000-0005-0000-0000-0000193A0000}"/>
    <cellStyle name="Note 3 856" xfId="14771" xr:uid="{00000000-0005-0000-0000-00001A3A0000}"/>
    <cellStyle name="Note 3 857" xfId="14772" xr:uid="{00000000-0005-0000-0000-00001B3A0000}"/>
    <cellStyle name="Note 3 858" xfId="14773" xr:uid="{00000000-0005-0000-0000-00001C3A0000}"/>
    <cellStyle name="Note 3 859" xfId="14774" xr:uid="{00000000-0005-0000-0000-00001D3A0000}"/>
    <cellStyle name="Note 3 86" xfId="14775" xr:uid="{00000000-0005-0000-0000-00001E3A0000}"/>
    <cellStyle name="Note 3 860" xfId="14776" xr:uid="{00000000-0005-0000-0000-00001F3A0000}"/>
    <cellStyle name="Note 3 861" xfId="14777" xr:uid="{00000000-0005-0000-0000-0000203A0000}"/>
    <cellStyle name="Note 3 862" xfId="14778" xr:uid="{00000000-0005-0000-0000-0000213A0000}"/>
    <cellStyle name="Note 3 863" xfId="14779" xr:uid="{00000000-0005-0000-0000-0000223A0000}"/>
    <cellStyle name="Note 3 864" xfId="14780" xr:uid="{00000000-0005-0000-0000-0000233A0000}"/>
    <cellStyle name="Note 3 865" xfId="14781" xr:uid="{00000000-0005-0000-0000-0000243A0000}"/>
    <cellStyle name="Note 3 866" xfId="14782" xr:uid="{00000000-0005-0000-0000-0000253A0000}"/>
    <cellStyle name="Note 3 867" xfId="14783" xr:uid="{00000000-0005-0000-0000-0000263A0000}"/>
    <cellStyle name="Note 3 868" xfId="14784" xr:uid="{00000000-0005-0000-0000-0000273A0000}"/>
    <cellStyle name="Note 3 869" xfId="14785" xr:uid="{00000000-0005-0000-0000-0000283A0000}"/>
    <cellStyle name="Note 3 87" xfId="14786" xr:uid="{00000000-0005-0000-0000-0000293A0000}"/>
    <cellStyle name="Note 3 870" xfId="14787" xr:uid="{00000000-0005-0000-0000-00002A3A0000}"/>
    <cellStyle name="Note 3 871" xfId="14788" xr:uid="{00000000-0005-0000-0000-00002B3A0000}"/>
    <cellStyle name="Note 3 872" xfId="14789" xr:uid="{00000000-0005-0000-0000-00002C3A0000}"/>
    <cellStyle name="Note 3 873" xfId="14790" xr:uid="{00000000-0005-0000-0000-00002D3A0000}"/>
    <cellStyle name="Note 3 874" xfId="14791" xr:uid="{00000000-0005-0000-0000-00002E3A0000}"/>
    <cellStyle name="Note 3 875" xfId="14792" xr:uid="{00000000-0005-0000-0000-00002F3A0000}"/>
    <cellStyle name="Note 3 876" xfId="14793" xr:uid="{00000000-0005-0000-0000-0000303A0000}"/>
    <cellStyle name="Note 3 877" xfId="14794" xr:uid="{00000000-0005-0000-0000-0000313A0000}"/>
    <cellStyle name="Note 3 878" xfId="14795" xr:uid="{00000000-0005-0000-0000-0000323A0000}"/>
    <cellStyle name="Note 3 879" xfId="14796" xr:uid="{00000000-0005-0000-0000-0000333A0000}"/>
    <cellStyle name="Note 3 88" xfId="14797" xr:uid="{00000000-0005-0000-0000-0000343A0000}"/>
    <cellStyle name="Note 3 880" xfId="14798" xr:uid="{00000000-0005-0000-0000-0000353A0000}"/>
    <cellStyle name="Note 3 881" xfId="14799" xr:uid="{00000000-0005-0000-0000-0000363A0000}"/>
    <cellStyle name="Note 3 882" xfId="14800" xr:uid="{00000000-0005-0000-0000-0000373A0000}"/>
    <cellStyle name="Note 3 883" xfId="14801" xr:uid="{00000000-0005-0000-0000-0000383A0000}"/>
    <cellStyle name="Note 3 884" xfId="14802" xr:uid="{00000000-0005-0000-0000-0000393A0000}"/>
    <cellStyle name="Note 3 885" xfId="14803" xr:uid="{00000000-0005-0000-0000-00003A3A0000}"/>
    <cellStyle name="Note 3 886" xfId="14804" xr:uid="{00000000-0005-0000-0000-00003B3A0000}"/>
    <cellStyle name="Note 3 887" xfId="14805" xr:uid="{00000000-0005-0000-0000-00003C3A0000}"/>
    <cellStyle name="Note 3 888" xfId="14806" xr:uid="{00000000-0005-0000-0000-00003D3A0000}"/>
    <cellStyle name="Note 3 889" xfId="14807" xr:uid="{00000000-0005-0000-0000-00003E3A0000}"/>
    <cellStyle name="Note 3 89" xfId="14808" xr:uid="{00000000-0005-0000-0000-00003F3A0000}"/>
    <cellStyle name="Note 3 890" xfId="14809" xr:uid="{00000000-0005-0000-0000-0000403A0000}"/>
    <cellStyle name="Note 3 891" xfId="14810" xr:uid="{00000000-0005-0000-0000-0000413A0000}"/>
    <cellStyle name="Note 3 892" xfId="14811" xr:uid="{00000000-0005-0000-0000-0000423A0000}"/>
    <cellStyle name="Note 3 893" xfId="14812" xr:uid="{00000000-0005-0000-0000-0000433A0000}"/>
    <cellStyle name="Note 3 894" xfId="14813" xr:uid="{00000000-0005-0000-0000-0000443A0000}"/>
    <cellStyle name="Note 3 895" xfId="14814" xr:uid="{00000000-0005-0000-0000-0000453A0000}"/>
    <cellStyle name="Note 3 896" xfId="14815" xr:uid="{00000000-0005-0000-0000-0000463A0000}"/>
    <cellStyle name="Note 3 897" xfId="14816" xr:uid="{00000000-0005-0000-0000-0000473A0000}"/>
    <cellStyle name="Note 3 898" xfId="14817" xr:uid="{00000000-0005-0000-0000-0000483A0000}"/>
    <cellStyle name="Note 3 899" xfId="14818" xr:uid="{00000000-0005-0000-0000-0000493A0000}"/>
    <cellStyle name="Note 3 9" xfId="14819" xr:uid="{00000000-0005-0000-0000-00004A3A0000}"/>
    <cellStyle name="Note 3 90" xfId="14820" xr:uid="{00000000-0005-0000-0000-00004B3A0000}"/>
    <cellStyle name="Note 3 900" xfId="14821" xr:uid="{00000000-0005-0000-0000-00004C3A0000}"/>
    <cellStyle name="Note 3 901" xfId="14822" xr:uid="{00000000-0005-0000-0000-00004D3A0000}"/>
    <cellStyle name="Note 3 902" xfId="14823" xr:uid="{00000000-0005-0000-0000-00004E3A0000}"/>
    <cellStyle name="Note 3 903" xfId="14824" xr:uid="{00000000-0005-0000-0000-00004F3A0000}"/>
    <cellStyle name="Note 3 904" xfId="14825" xr:uid="{00000000-0005-0000-0000-0000503A0000}"/>
    <cellStyle name="Note 3 905" xfId="14826" xr:uid="{00000000-0005-0000-0000-0000513A0000}"/>
    <cellStyle name="Note 3 906" xfId="14827" xr:uid="{00000000-0005-0000-0000-0000523A0000}"/>
    <cellStyle name="Note 3 907" xfId="14828" xr:uid="{00000000-0005-0000-0000-0000533A0000}"/>
    <cellStyle name="Note 3 908" xfId="14829" xr:uid="{00000000-0005-0000-0000-0000543A0000}"/>
    <cellStyle name="Note 3 909" xfId="14830" xr:uid="{00000000-0005-0000-0000-0000553A0000}"/>
    <cellStyle name="Note 3 91" xfId="14831" xr:uid="{00000000-0005-0000-0000-0000563A0000}"/>
    <cellStyle name="Note 3 910" xfId="14832" xr:uid="{00000000-0005-0000-0000-0000573A0000}"/>
    <cellStyle name="Note 3 911" xfId="14833" xr:uid="{00000000-0005-0000-0000-0000583A0000}"/>
    <cellStyle name="Note 3 912" xfId="14834" xr:uid="{00000000-0005-0000-0000-0000593A0000}"/>
    <cellStyle name="Note 3 913" xfId="14835" xr:uid="{00000000-0005-0000-0000-00005A3A0000}"/>
    <cellStyle name="Note 3 914" xfId="14836" xr:uid="{00000000-0005-0000-0000-00005B3A0000}"/>
    <cellStyle name="Note 3 915" xfId="14837" xr:uid="{00000000-0005-0000-0000-00005C3A0000}"/>
    <cellStyle name="Note 3 916" xfId="14838" xr:uid="{00000000-0005-0000-0000-00005D3A0000}"/>
    <cellStyle name="Note 3 917" xfId="14839" xr:uid="{00000000-0005-0000-0000-00005E3A0000}"/>
    <cellStyle name="Note 3 918" xfId="14840" xr:uid="{00000000-0005-0000-0000-00005F3A0000}"/>
    <cellStyle name="Note 3 919" xfId="14841" xr:uid="{00000000-0005-0000-0000-0000603A0000}"/>
    <cellStyle name="Note 3 92" xfId="14842" xr:uid="{00000000-0005-0000-0000-0000613A0000}"/>
    <cellStyle name="Note 3 920" xfId="14843" xr:uid="{00000000-0005-0000-0000-0000623A0000}"/>
    <cellStyle name="Note 3 921" xfId="14844" xr:uid="{00000000-0005-0000-0000-0000633A0000}"/>
    <cellStyle name="Note 3 922" xfId="14845" xr:uid="{00000000-0005-0000-0000-0000643A0000}"/>
    <cellStyle name="Note 3 923" xfId="14846" xr:uid="{00000000-0005-0000-0000-0000653A0000}"/>
    <cellStyle name="Note 3 924" xfId="14847" xr:uid="{00000000-0005-0000-0000-0000663A0000}"/>
    <cellStyle name="Note 3 925" xfId="14848" xr:uid="{00000000-0005-0000-0000-0000673A0000}"/>
    <cellStyle name="Note 3 926" xfId="14849" xr:uid="{00000000-0005-0000-0000-0000683A0000}"/>
    <cellStyle name="Note 3 927" xfId="14850" xr:uid="{00000000-0005-0000-0000-0000693A0000}"/>
    <cellStyle name="Note 3 928" xfId="14851" xr:uid="{00000000-0005-0000-0000-00006A3A0000}"/>
    <cellStyle name="Note 3 929" xfId="14852" xr:uid="{00000000-0005-0000-0000-00006B3A0000}"/>
    <cellStyle name="Note 3 93" xfId="14853" xr:uid="{00000000-0005-0000-0000-00006C3A0000}"/>
    <cellStyle name="Note 3 930" xfId="14854" xr:uid="{00000000-0005-0000-0000-00006D3A0000}"/>
    <cellStyle name="Note 3 931" xfId="14855" xr:uid="{00000000-0005-0000-0000-00006E3A0000}"/>
    <cellStyle name="Note 3 932" xfId="14856" xr:uid="{00000000-0005-0000-0000-00006F3A0000}"/>
    <cellStyle name="Note 3 933" xfId="14857" xr:uid="{00000000-0005-0000-0000-0000703A0000}"/>
    <cellStyle name="Note 3 934" xfId="14858" xr:uid="{00000000-0005-0000-0000-0000713A0000}"/>
    <cellStyle name="Note 3 935" xfId="14859" xr:uid="{00000000-0005-0000-0000-0000723A0000}"/>
    <cellStyle name="Note 3 936" xfId="14860" xr:uid="{00000000-0005-0000-0000-0000733A0000}"/>
    <cellStyle name="Note 3 937" xfId="14861" xr:uid="{00000000-0005-0000-0000-0000743A0000}"/>
    <cellStyle name="Note 3 938" xfId="14862" xr:uid="{00000000-0005-0000-0000-0000753A0000}"/>
    <cellStyle name="Note 3 939" xfId="14863" xr:uid="{00000000-0005-0000-0000-0000763A0000}"/>
    <cellStyle name="Note 3 94" xfId="14864" xr:uid="{00000000-0005-0000-0000-0000773A0000}"/>
    <cellStyle name="Note 3 940" xfId="14865" xr:uid="{00000000-0005-0000-0000-0000783A0000}"/>
    <cellStyle name="Note 3 941" xfId="14866" xr:uid="{00000000-0005-0000-0000-0000793A0000}"/>
    <cellStyle name="Note 3 942" xfId="14867" xr:uid="{00000000-0005-0000-0000-00007A3A0000}"/>
    <cellStyle name="Note 3 943" xfId="14868" xr:uid="{00000000-0005-0000-0000-00007B3A0000}"/>
    <cellStyle name="Note 3 944" xfId="14869" xr:uid="{00000000-0005-0000-0000-00007C3A0000}"/>
    <cellStyle name="Note 3 945" xfId="14870" xr:uid="{00000000-0005-0000-0000-00007D3A0000}"/>
    <cellStyle name="Note 3 946" xfId="14871" xr:uid="{00000000-0005-0000-0000-00007E3A0000}"/>
    <cellStyle name="Note 3 947" xfId="14872" xr:uid="{00000000-0005-0000-0000-00007F3A0000}"/>
    <cellStyle name="Note 3 948" xfId="14873" xr:uid="{00000000-0005-0000-0000-0000803A0000}"/>
    <cellStyle name="Note 3 949" xfId="14874" xr:uid="{00000000-0005-0000-0000-0000813A0000}"/>
    <cellStyle name="Note 3 95" xfId="14875" xr:uid="{00000000-0005-0000-0000-0000823A0000}"/>
    <cellStyle name="Note 3 950" xfId="14876" xr:uid="{00000000-0005-0000-0000-0000833A0000}"/>
    <cellStyle name="Note 3 951" xfId="14877" xr:uid="{00000000-0005-0000-0000-0000843A0000}"/>
    <cellStyle name="Note 3 952" xfId="14878" xr:uid="{00000000-0005-0000-0000-0000853A0000}"/>
    <cellStyle name="Note 3 953" xfId="14879" xr:uid="{00000000-0005-0000-0000-0000863A0000}"/>
    <cellStyle name="Note 3 954" xfId="14880" xr:uid="{00000000-0005-0000-0000-0000873A0000}"/>
    <cellStyle name="Note 3 955" xfId="14881" xr:uid="{00000000-0005-0000-0000-0000883A0000}"/>
    <cellStyle name="Note 3 956" xfId="14882" xr:uid="{00000000-0005-0000-0000-0000893A0000}"/>
    <cellStyle name="Note 3 957" xfId="14883" xr:uid="{00000000-0005-0000-0000-00008A3A0000}"/>
    <cellStyle name="Note 3 958" xfId="14884" xr:uid="{00000000-0005-0000-0000-00008B3A0000}"/>
    <cellStyle name="Note 3 959" xfId="14885" xr:uid="{00000000-0005-0000-0000-00008C3A0000}"/>
    <cellStyle name="Note 3 96" xfId="14886" xr:uid="{00000000-0005-0000-0000-00008D3A0000}"/>
    <cellStyle name="Note 3 960" xfId="14887" xr:uid="{00000000-0005-0000-0000-00008E3A0000}"/>
    <cellStyle name="Note 3 961" xfId="14888" xr:uid="{00000000-0005-0000-0000-00008F3A0000}"/>
    <cellStyle name="Note 3 962" xfId="14889" xr:uid="{00000000-0005-0000-0000-0000903A0000}"/>
    <cellStyle name="Note 3 963" xfId="14890" xr:uid="{00000000-0005-0000-0000-0000913A0000}"/>
    <cellStyle name="Note 3 964" xfId="14891" xr:uid="{00000000-0005-0000-0000-0000923A0000}"/>
    <cellStyle name="Note 3 965" xfId="14892" xr:uid="{00000000-0005-0000-0000-0000933A0000}"/>
    <cellStyle name="Note 3 966" xfId="14893" xr:uid="{00000000-0005-0000-0000-0000943A0000}"/>
    <cellStyle name="Note 3 967" xfId="14894" xr:uid="{00000000-0005-0000-0000-0000953A0000}"/>
    <cellStyle name="Note 3 968" xfId="14895" xr:uid="{00000000-0005-0000-0000-0000963A0000}"/>
    <cellStyle name="Note 3 969" xfId="14896" xr:uid="{00000000-0005-0000-0000-0000973A0000}"/>
    <cellStyle name="Note 3 97" xfId="14897" xr:uid="{00000000-0005-0000-0000-0000983A0000}"/>
    <cellStyle name="Note 3 970" xfId="14898" xr:uid="{00000000-0005-0000-0000-0000993A0000}"/>
    <cellStyle name="Note 3 971" xfId="14899" xr:uid="{00000000-0005-0000-0000-00009A3A0000}"/>
    <cellStyle name="Note 3 972" xfId="14900" xr:uid="{00000000-0005-0000-0000-00009B3A0000}"/>
    <cellStyle name="Note 3 973" xfId="14901" xr:uid="{00000000-0005-0000-0000-00009C3A0000}"/>
    <cellStyle name="Note 3 974" xfId="14902" xr:uid="{00000000-0005-0000-0000-00009D3A0000}"/>
    <cellStyle name="Note 3 975" xfId="14903" xr:uid="{00000000-0005-0000-0000-00009E3A0000}"/>
    <cellStyle name="Note 3 976" xfId="14904" xr:uid="{00000000-0005-0000-0000-00009F3A0000}"/>
    <cellStyle name="Note 3 977" xfId="14905" xr:uid="{00000000-0005-0000-0000-0000A03A0000}"/>
    <cellStyle name="Note 3 978" xfId="14906" xr:uid="{00000000-0005-0000-0000-0000A13A0000}"/>
    <cellStyle name="Note 3 979" xfId="14907" xr:uid="{00000000-0005-0000-0000-0000A23A0000}"/>
    <cellStyle name="Note 3 98" xfId="14908" xr:uid="{00000000-0005-0000-0000-0000A33A0000}"/>
    <cellStyle name="Note 3 980" xfId="14909" xr:uid="{00000000-0005-0000-0000-0000A43A0000}"/>
    <cellStyle name="Note 3 981" xfId="14910" xr:uid="{00000000-0005-0000-0000-0000A53A0000}"/>
    <cellStyle name="Note 3 982" xfId="14911" xr:uid="{00000000-0005-0000-0000-0000A63A0000}"/>
    <cellStyle name="Note 3 983" xfId="14912" xr:uid="{00000000-0005-0000-0000-0000A73A0000}"/>
    <cellStyle name="Note 3 984" xfId="14913" xr:uid="{00000000-0005-0000-0000-0000A83A0000}"/>
    <cellStyle name="Note 3 985" xfId="14914" xr:uid="{00000000-0005-0000-0000-0000A93A0000}"/>
    <cellStyle name="Note 3 986" xfId="14915" xr:uid="{00000000-0005-0000-0000-0000AA3A0000}"/>
    <cellStyle name="Note 3 987" xfId="14916" xr:uid="{00000000-0005-0000-0000-0000AB3A0000}"/>
    <cellStyle name="Note 3 988" xfId="14917" xr:uid="{00000000-0005-0000-0000-0000AC3A0000}"/>
    <cellStyle name="Note 3 989" xfId="14918" xr:uid="{00000000-0005-0000-0000-0000AD3A0000}"/>
    <cellStyle name="Note 3 99" xfId="14919" xr:uid="{00000000-0005-0000-0000-0000AE3A0000}"/>
    <cellStyle name="Note 3 990" xfId="14920" xr:uid="{00000000-0005-0000-0000-0000AF3A0000}"/>
    <cellStyle name="Note 3 991" xfId="14921" xr:uid="{00000000-0005-0000-0000-0000B03A0000}"/>
    <cellStyle name="Note 3 992" xfId="14922" xr:uid="{00000000-0005-0000-0000-0000B13A0000}"/>
    <cellStyle name="Note 3 993" xfId="14923" xr:uid="{00000000-0005-0000-0000-0000B23A0000}"/>
    <cellStyle name="Note 3 994" xfId="14924" xr:uid="{00000000-0005-0000-0000-0000B33A0000}"/>
    <cellStyle name="Note 3 995" xfId="14925" xr:uid="{00000000-0005-0000-0000-0000B43A0000}"/>
    <cellStyle name="Note 3 996" xfId="14926" xr:uid="{00000000-0005-0000-0000-0000B53A0000}"/>
    <cellStyle name="Note 3 997" xfId="14927" xr:uid="{00000000-0005-0000-0000-0000B63A0000}"/>
    <cellStyle name="Note 3 998" xfId="14928" xr:uid="{00000000-0005-0000-0000-0000B73A0000}"/>
    <cellStyle name="Note 3 999" xfId="14929" xr:uid="{00000000-0005-0000-0000-0000B83A0000}"/>
    <cellStyle name="Note 4" xfId="14930" xr:uid="{00000000-0005-0000-0000-0000B93A0000}"/>
    <cellStyle name="Nøytral" xfId="15152" builtinId="28" customBuiltin="1"/>
    <cellStyle name="optionalExposure" xfId="14931" xr:uid="{00000000-0005-0000-0000-0000BB3A0000}"/>
    <cellStyle name="optionalMaturity" xfId="14932" xr:uid="{00000000-0005-0000-0000-0000BC3A0000}"/>
    <cellStyle name="optionalPD" xfId="14933" xr:uid="{00000000-0005-0000-0000-0000BD3A0000}"/>
    <cellStyle name="optionalPercentage" xfId="14934" xr:uid="{00000000-0005-0000-0000-0000BE3A0000}"/>
    <cellStyle name="optionalPercentageL" xfId="14935" xr:uid="{00000000-0005-0000-0000-0000BF3A0000}"/>
    <cellStyle name="optionalPercentageS" xfId="14936" xr:uid="{00000000-0005-0000-0000-0000C03A0000}"/>
    <cellStyle name="optionalSelection" xfId="14937" xr:uid="{00000000-0005-0000-0000-0000C13A0000}"/>
    <cellStyle name="optionalText" xfId="14938" xr:uid="{00000000-0005-0000-0000-0000C23A0000}"/>
    <cellStyle name="Output" xfId="14939" xr:uid="{00000000-0005-0000-0000-0000C33A0000}"/>
    <cellStyle name="Output 2" xfId="14940" xr:uid="{00000000-0005-0000-0000-0000C43A0000}"/>
    <cellStyle name="Output 3" xfId="14941" xr:uid="{00000000-0005-0000-0000-0000C53A0000}"/>
    <cellStyle name="Overskrift 1" xfId="15146" builtinId="16" customBuiltin="1"/>
    <cellStyle name="Overskrift 2" xfId="15147" builtinId="17" customBuiltin="1"/>
    <cellStyle name="Overskrift 3" xfId="15148" builtinId="18" customBuiltin="1"/>
    <cellStyle name="Overskrift 4" xfId="15149" builtinId="19" customBuiltin="1"/>
    <cellStyle name="Percent 2" xfId="14942" xr:uid="{00000000-0005-0000-0000-0000CA3A0000}"/>
    <cellStyle name="Porcentual 2" xfId="14943" xr:uid="{00000000-0005-0000-0000-0000CB3A0000}"/>
    <cellStyle name="Porcentual 2 2" xfId="14944" xr:uid="{00000000-0005-0000-0000-0000CC3A0000}"/>
    <cellStyle name="Porcentual 2 2 2" xfId="14945" xr:uid="{00000000-0005-0000-0000-0000CD3A0000}"/>
    <cellStyle name="Porcentual 2 2 3" xfId="14946" xr:uid="{00000000-0005-0000-0000-0000CE3A0000}"/>
    <cellStyle name="Porcentual 2 3" xfId="14947" xr:uid="{00000000-0005-0000-0000-0000CF3A0000}"/>
    <cellStyle name="Porcentual 2 4" xfId="14948" xr:uid="{00000000-0005-0000-0000-0000D03A0000}"/>
    <cellStyle name="Processing Cell" xfId="14949" xr:uid="{00000000-0005-0000-0000-0000D13A0000}"/>
    <cellStyle name="Prosent" xfId="15135" builtinId="5"/>
    <cellStyle name="Prosent 10" xfId="14950" xr:uid="{00000000-0005-0000-0000-0000D33A0000}"/>
    <cellStyle name="Prosent 11" xfId="15138" xr:uid="{00000000-0005-0000-0000-0000D43A0000}"/>
    <cellStyle name="Prosent 2" xfId="5" xr:uid="{00000000-0005-0000-0000-0000D53A0000}"/>
    <cellStyle name="Prosent 2 2" xfId="14951" xr:uid="{00000000-0005-0000-0000-0000D63A0000}"/>
    <cellStyle name="Prosent 3" xfId="14952" xr:uid="{00000000-0005-0000-0000-0000D73A0000}"/>
    <cellStyle name="Prosent 3 2" xfId="14953" xr:uid="{00000000-0005-0000-0000-0000D83A0000}"/>
    <cellStyle name="Prosent 3 3" xfId="15133" xr:uid="{00000000-0005-0000-0000-0000D93A0000}"/>
    <cellStyle name="Prosent 4" xfId="14954" xr:uid="{00000000-0005-0000-0000-0000DA3A0000}"/>
    <cellStyle name="Prosent 5" xfId="14955" xr:uid="{00000000-0005-0000-0000-0000DB3A0000}"/>
    <cellStyle name="Prosent 6" xfId="14956" xr:uid="{00000000-0005-0000-0000-0000DC3A0000}"/>
    <cellStyle name="Prosent 7" xfId="14957" xr:uid="{00000000-0005-0000-0000-0000DD3A0000}"/>
    <cellStyle name="Prosent 7 2" xfId="15132" xr:uid="{00000000-0005-0000-0000-0000DE3A0000}"/>
    <cellStyle name="Prosent 8" xfId="14958" xr:uid="{00000000-0005-0000-0000-0000DF3A0000}"/>
    <cellStyle name="Prosent 9" xfId="14959" xr:uid="{00000000-0005-0000-0000-0000E03A0000}"/>
    <cellStyle name="Prozent 2" xfId="14960" xr:uid="{00000000-0005-0000-0000-0000E13A0000}"/>
    <cellStyle name="Prozent 2 2" xfId="14961" xr:uid="{00000000-0005-0000-0000-0000E23A0000}"/>
    <cellStyle name="Prozent 2 3" xfId="14962" xr:uid="{00000000-0005-0000-0000-0000E33A0000}"/>
    <cellStyle name="reviseExposure" xfId="14963" xr:uid="{00000000-0005-0000-0000-0000E43A0000}"/>
    <cellStyle name="Rossz" xfId="14964" xr:uid="{00000000-0005-0000-0000-0000E53A0000}"/>
    <cellStyle name="Salida" xfId="14965" xr:uid="{00000000-0005-0000-0000-0000E63A0000}"/>
    <cellStyle name="Sammenkædet celle" xfId="14966" xr:uid="{00000000-0005-0000-0000-0000E73A0000}"/>
    <cellStyle name="SAS FM Client calculated data cell (data entry table)" xfId="14967" xr:uid="{00000000-0005-0000-0000-0000E83A0000}"/>
    <cellStyle name="SAS FM Client calculated data cell (data entry table) 2" xfId="14968" xr:uid="{00000000-0005-0000-0000-0000E93A0000}"/>
    <cellStyle name="SAS FM Client calculated data cell (data entry table)_Obl til styret" xfId="14969" xr:uid="{00000000-0005-0000-0000-0000EA3A0000}"/>
    <cellStyle name="SAS FM Client calculated data cell (read only table)" xfId="14970" xr:uid="{00000000-0005-0000-0000-0000EB3A0000}"/>
    <cellStyle name="SAS FM Client calculated data cell (read only table) 2" xfId="14971" xr:uid="{00000000-0005-0000-0000-0000EC3A0000}"/>
    <cellStyle name="SAS FM Client calculated data cell (read only table)_Obl til styret" xfId="14972" xr:uid="{00000000-0005-0000-0000-0000ED3A0000}"/>
    <cellStyle name="SAS FM Column drillable header" xfId="14973" xr:uid="{00000000-0005-0000-0000-0000EE3A0000}"/>
    <cellStyle name="SAS FM Column header" xfId="14974" xr:uid="{00000000-0005-0000-0000-0000EF3A0000}"/>
    <cellStyle name="SAS FM Detail data cell" xfId="14975" xr:uid="{00000000-0005-0000-0000-0000F03A0000}"/>
    <cellStyle name="SAS FM Detail row label" xfId="14976" xr:uid="{00000000-0005-0000-0000-0000F13A0000}"/>
    <cellStyle name="SAS FM Drill path" xfId="14977" xr:uid="{00000000-0005-0000-0000-0000F23A0000}"/>
    <cellStyle name="SAS FM Headline" xfId="14978" xr:uid="{00000000-0005-0000-0000-0000F33A0000}"/>
    <cellStyle name="SAS FM Invalid data cell" xfId="14979" xr:uid="{00000000-0005-0000-0000-0000F43A0000}"/>
    <cellStyle name="SAS FM Invalid data cell 2" xfId="14980" xr:uid="{00000000-0005-0000-0000-0000F53A0000}"/>
    <cellStyle name="SAS FM Invalid data cell_Obl til styret" xfId="14981" xr:uid="{00000000-0005-0000-0000-0000F63A0000}"/>
    <cellStyle name="SAS FM Label Green" xfId="14982" xr:uid="{00000000-0005-0000-0000-0000F73A0000}"/>
    <cellStyle name="SAS FM Label Orange" xfId="14983" xr:uid="{00000000-0005-0000-0000-0000F83A0000}"/>
    <cellStyle name="SAS FM Label Yellow" xfId="14984" xr:uid="{00000000-0005-0000-0000-0000F93A0000}"/>
    <cellStyle name="SAS FM No query data cell" xfId="14985" xr:uid="{00000000-0005-0000-0000-0000FA3A0000}"/>
    <cellStyle name="SAS FM No query data cell 2" xfId="14986" xr:uid="{00000000-0005-0000-0000-0000FB3A0000}"/>
    <cellStyle name="SAS FM No query data cell_Obl til styret" xfId="14987" xr:uid="{00000000-0005-0000-0000-0000FC3A0000}"/>
    <cellStyle name="SAS FM Protected member data cell" xfId="14988" xr:uid="{00000000-0005-0000-0000-0000FD3A0000}"/>
    <cellStyle name="SAS FM Protected member data cell 2" xfId="14989" xr:uid="{00000000-0005-0000-0000-0000FE3A0000}"/>
    <cellStyle name="SAS FM Protected member data cell_Obl til styret" xfId="14990" xr:uid="{00000000-0005-0000-0000-0000FF3A0000}"/>
    <cellStyle name="SAS FM Read-only data cell (data entry table)" xfId="14991" xr:uid="{00000000-0005-0000-0000-0000003B0000}"/>
    <cellStyle name="SAS FM Read-only data cell (data entry table) 2" xfId="14992" xr:uid="{00000000-0005-0000-0000-0000013B0000}"/>
    <cellStyle name="SAS FM Read-only data cell (data entry table)_Obl til styret" xfId="14993" xr:uid="{00000000-0005-0000-0000-0000023B0000}"/>
    <cellStyle name="SAS FM Read-only data cell (read-only table)" xfId="14994" xr:uid="{00000000-0005-0000-0000-0000033B0000}"/>
    <cellStyle name="SAS FM Read-only data cell (read-only table) 2" xfId="14995" xr:uid="{00000000-0005-0000-0000-0000043B0000}"/>
    <cellStyle name="SAS FM Read-only data cell (read-only table)_Obl til styret" xfId="14996" xr:uid="{00000000-0005-0000-0000-0000053B0000}"/>
    <cellStyle name="SAS FM Row drillable header" xfId="14997" xr:uid="{00000000-0005-0000-0000-0000063B0000}"/>
    <cellStyle name="SAS FM Row header" xfId="14998" xr:uid="{00000000-0005-0000-0000-0000073B0000}"/>
    <cellStyle name="SAS FM SEKO Column" xfId="14999" xr:uid="{00000000-0005-0000-0000-0000083B0000}"/>
    <cellStyle name="SAS FM Slicers" xfId="15000" xr:uid="{00000000-0005-0000-0000-0000093B0000}"/>
    <cellStyle name="SAS FM Sub Total" xfId="15001" xr:uid="{00000000-0005-0000-0000-00000A3B0000}"/>
    <cellStyle name="SAS FM Supplemented member data cell" xfId="15002" xr:uid="{00000000-0005-0000-0000-00000B3B0000}"/>
    <cellStyle name="SAS FM Supplemented member data cell 2" xfId="15003" xr:uid="{00000000-0005-0000-0000-00000C3B0000}"/>
    <cellStyle name="SAS FM Supplemented member data cell_Obl til styret" xfId="15004" xr:uid="{00000000-0005-0000-0000-00000D3B0000}"/>
    <cellStyle name="SAS FM Total" xfId="15005" xr:uid="{00000000-0005-0000-0000-00000E3B0000}"/>
    <cellStyle name="SAS FM Where Clause" xfId="15006" xr:uid="{00000000-0005-0000-0000-00000F3B0000}"/>
    <cellStyle name="SAS FM Writeable data cell" xfId="15007" xr:uid="{00000000-0005-0000-0000-0000103B0000}"/>
    <cellStyle name="SAS FM Writeable data cell 2" xfId="15008" xr:uid="{00000000-0005-0000-0000-0000113B0000}"/>
    <cellStyle name="SAS FM Writeable data cell_Obl til styret" xfId="15009" xr:uid="{00000000-0005-0000-0000-0000123B0000}"/>
    <cellStyle name="Semleges" xfId="15010" xr:uid="{00000000-0005-0000-0000-0000133B0000}"/>
    <cellStyle name="showCheck" xfId="15011" xr:uid="{00000000-0005-0000-0000-0000143B0000}"/>
    <cellStyle name="showExposure" xfId="15012" xr:uid="{00000000-0005-0000-0000-0000153B0000}"/>
    <cellStyle name="showParameterE" xfId="15013" xr:uid="{00000000-0005-0000-0000-0000163B0000}"/>
    <cellStyle name="showParameterS" xfId="15014" xr:uid="{00000000-0005-0000-0000-0000173B0000}"/>
    <cellStyle name="showPD" xfId="15015" xr:uid="{00000000-0005-0000-0000-0000183B0000}"/>
    <cellStyle name="showPercentage" xfId="15016" xr:uid="{00000000-0005-0000-0000-0000193B0000}"/>
    <cellStyle name="showSelection" xfId="15017" xr:uid="{00000000-0005-0000-0000-00001A3B0000}"/>
    <cellStyle name="Standard 2" xfId="15018" xr:uid="{00000000-0005-0000-0000-00001B3B0000}"/>
    <cellStyle name="Standard 2 2" xfId="15019" xr:uid="{00000000-0005-0000-0000-00001C3B0000}"/>
    <cellStyle name="Standard 3" xfId="3" xr:uid="{00000000-0005-0000-0000-00001D3B0000}"/>
    <cellStyle name="Standard 3 2" xfId="15020" xr:uid="{00000000-0005-0000-0000-00001E3B0000}"/>
    <cellStyle name="Standard 3 2 2" xfId="15021" xr:uid="{00000000-0005-0000-0000-00001F3B0000}"/>
    <cellStyle name="Standard 3 2 3" xfId="15022" xr:uid="{00000000-0005-0000-0000-0000203B0000}"/>
    <cellStyle name="Standard 3 2 3 2" xfId="15023" xr:uid="{00000000-0005-0000-0000-0000213B0000}"/>
    <cellStyle name="Standard 3 2 4" xfId="15024" xr:uid="{00000000-0005-0000-0000-0000223B0000}"/>
    <cellStyle name="Standard 3 2 5" xfId="15025" xr:uid="{00000000-0005-0000-0000-0000233B0000}"/>
    <cellStyle name="Standard 3 3" xfId="15026" xr:uid="{00000000-0005-0000-0000-0000243B0000}"/>
    <cellStyle name="Standard 4" xfId="15027" xr:uid="{00000000-0005-0000-0000-0000253B0000}"/>
    <cellStyle name="Standard 6" xfId="15028" xr:uid="{00000000-0005-0000-0000-0000263B0000}"/>
    <cellStyle name="Standard_20100106 GL04rev2 Documentation of changes 2 2" xfId="15029" xr:uid="{00000000-0005-0000-0000-0000273B0000}"/>
    <cellStyle name="sup2Date" xfId="15030" xr:uid="{00000000-0005-0000-0000-0000283B0000}"/>
    <cellStyle name="sup2Int" xfId="15031" xr:uid="{00000000-0005-0000-0000-0000293B0000}"/>
    <cellStyle name="sup2ParameterE" xfId="15032" xr:uid="{00000000-0005-0000-0000-00002A3B0000}"/>
    <cellStyle name="sup2Percentage" xfId="15033" xr:uid="{00000000-0005-0000-0000-00002B3B0000}"/>
    <cellStyle name="sup2PercentageL" xfId="15034" xr:uid="{00000000-0005-0000-0000-00002C3B0000}"/>
    <cellStyle name="sup2PercentageM" xfId="15035" xr:uid="{00000000-0005-0000-0000-00002D3B0000}"/>
    <cellStyle name="sup2Selection" xfId="15036" xr:uid="{00000000-0005-0000-0000-00002E3B0000}"/>
    <cellStyle name="sup2Text" xfId="15037" xr:uid="{00000000-0005-0000-0000-00002F3B0000}"/>
    <cellStyle name="sup3ParameterE" xfId="15038" xr:uid="{00000000-0005-0000-0000-0000303B0000}"/>
    <cellStyle name="sup3Percentage" xfId="15039" xr:uid="{00000000-0005-0000-0000-0000313B0000}"/>
    <cellStyle name="supDate" xfId="15040" xr:uid="{00000000-0005-0000-0000-0000323B0000}"/>
    <cellStyle name="supFloat" xfId="15041" xr:uid="{00000000-0005-0000-0000-0000333B0000}"/>
    <cellStyle name="supInt" xfId="15042" xr:uid="{00000000-0005-0000-0000-0000343B0000}"/>
    <cellStyle name="supParameterE" xfId="15043" xr:uid="{00000000-0005-0000-0000-0000353B0000}"/>
    <cellStyle name="supParameterS" xfId="15044" xr:uid="{00000000-0005-0000-0000-0000363B0000}"/>
    <cellStyle name="supPD" xfId="15045" xr:uid="{00000000-0005-0000-0000-0000373B0000}"/>
    <cellStyle name="supPercentage" xfId="15046" xr:uid="{00000000-0005-0000-0000-0000383B0000}"/>
    <cellStyle name="supPercentageL" xfId="15047" xr:uid="{00000000-0005-0000-0000-0000393B0000}"/>
    <cellStyle name="supPercentageM" xfId="15048" xr:uid="{00000000-0005-0000-0000-00003A3B0000}"/>
    <cellStyle name="supSelection" xfId="15049" xr:uid="{00000000-0005-0000-0000-00003B3B0000}"/>
    <cellStyle name="supText" xfId="15050" xr:uid="{00000000-0005-0000-0000-00003C3B0000}"/>
    <cellStyle name="Számítás" xfId="15051" xr:uid="{00000000-0005-0000-0000-00003D3B0000}"/>
    <cellStyle name="TemplateCollectionStyle" xfId="15052" xr:uid="{00000000-0005-0000-0000-00003E3B0000}"/>
    <cellStyle name="Texto de advertencia" xfId="15053" xr:uid="{00000000-0005-0000-0000-00003F3B0000}"/>
    <cellStyle name="Texto explicativo" xfId="15054" xr:uid="{00000000-0005-0000-0000-0000403B0000}"/>
    <cellStyle name="Titel" xfId="15055" xr:uid="{00000000-0005-0000-0000-0000413B0000}"/>
    <cellStyle name="Title" xfId="15056" xr:uid="{00000000-0005-0000-0000-0000423B0000}"/>
    <cellStyle name="Title 2" xfId="15057" xr:uid="{00000000-0005-0000-0000-0000433B0000}"/>
    <cellStyle name="Title2" xfId="15058" xr:uid="{00000000-0005-0000-0000-0000443B0000}"/>
    <cellStyle name="Tittel" xfId="15145" builtinId="15" customBuiltin="1"/>
    <cellStyle name="Título" xfId="15059" xr:uid="{00000000-0005-0000-0000-0000463B0000}"/>
    <cellStyle name="Título 1" xfId="15060" xr:uid="{00000000-0005-0000-0000-0000473B0000}"/>
    <cellStyle name="Título 2" xfId="15061" xr:uid="{00000000-0005-0000-0000-0000483B0000}"/>
    <cellStyle name="Título 3" xfId="15062" xr:uid="{00000000-0005-0000-0000-0000493B0000}"/>
    <cellStyle name="Título_20091015 DE_Proposed amendments to CR SEC_MKR" xfId="15063" xr:uid="{00000000-0005-0000-0000-00004A3B0000}"/>
    <cellStyle name="Total" xfId="15064" xr:uid="{00000000-0005-0000-0000-00004B3B0000}"/>
    <cellStyle name="Total 2" xfId="15065" xr:uid="{00000000-0005-0000-0000-00004C3B0000}"/>
    <cellStyle name="Totalt" xfId="15161" builtinId="25" customBuiltin="1"/>
    <cellStyle name="Tusenskille 2" xfId="15066" xr:uid="{00000000-0005-0000-0000-00004E3B0000}"/>
    <cellStyle name="Tusenskille 2 2" xfId="15067" xr:uid="{00000000-0005-0000-0000-00004F3B0000}"/>
    <cellStyle name="Tusenskille 3" xfId="15068" xr:uid="{00000000-0005-0000-0000-0000503B0000}"/>
    <cellStyle name="Ugyldig" xfId="15069" xr:uid="{00000000-0005-0000-0000-0000513B0000}"/>
    <cellStyle name="Utdata" xfId="15154" builtinId="21" customBuiltin="1"/>
    <cellStyle name="Uthevingsfarge1" xfId="15162" builtinId="29" customBuiltin="1"/>
    <cellStyle name="Uthevingsfarge2" xfId="15166" builtinId="33" customBuiltin="1"/>
    <cellStyle name="Uthevingsfarge3" xfId="15170" builtinId="37" customBuiltin="1"/>
    <cellStyle name="Uthevingsfarge4" xfId="15174" builtinId="41" customBuiltin="1"/>
    <cellStyle name="Uthevingsfarge5" xfId="15178" builtinId="45" customBuiltin="1"/>
    <cellStyle name="Uthevingsfarge6" xfId="15182" builtinId="49" customBuiltin="1"/>
    <cellStyle name="Valuta 2" xfId="15070" xr:uid="{00000000-0005-0000-0000-0000593B0000}"/>
    <cellStyle name="Valuta 3" xfId="15071" xr:uid="{00000000-0005-0000-0000-00005A3B0000}"/>
    <cellStyle name="Varseltekst" xfId="15158" builtinId="11" customBuiltin="1"/>
    <cellStyle name="Warning Text" xfId="15072" xr:uid="{00000000-0005-0000-0000-00005C3B0000}"/>
    <cellStyle name="Warning Text 2" xfId="15073" xr:uid="{00000000-0005-0000-0000-00005D3B0000}"/>
    <cellStyle name="Warning Text 3" xfId="15074" xr:uid="{00000000-0005-0000-0000-00005E3B0000}"/>
    <cellStyle name="Összesen" xfId="15075" xr:uid="{00000000-0005-0000-0000-00005F3B0000}"/>
  </cellStyles>
  <dxfs count="0"/>
  <tableStyles count="0" defaultTableStyle="TableStyleMedium2" defaultPivotStyle="PivotStyleLight16"/>
  <colors>
    <mruColors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m.local\DFS\&#216;konomi%20og%20Styring\Risikostyring\Risikokontroll\Pilar%203\2016\Innhold\2015Q4Konser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konomi%20og%20Styring\Risikostyring\Risikokontroll\Pilar%203\2016\Innhold\2015Q4Konser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m.local\DFS\&#216;konomi%20og%20Styring\Risikostyring\Risikokontroll\Pilar%203\2018\Q2\2015Q4Konser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j&#248;rn-otto\&#216;konomi%20og%20Regnskap\Kapitaldekning%20SBM\BOG%2003%2013%20Kapitaldekningsoppgave%20-%20Rapport-SA-910-SBM-v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Skjemaoversikt"/>
      <sheetName val="Kapital"/>
      <sheetName val="Konsoliderte selskaper"/>
      <sheetName val="Stater"/>
      <sheetName val="Lokal regional mynd."/>
      <sheetName val="Offentlig eide foretak"/>
      <sheetName val="Multilaterale utviklingsbanker"/>
      <sheetName val="Internasjonale organisasjoner"/>
      <sheetName val="Institusjoner"/>
      <sheetName val="Foretak"/>
      <sheetName val="Massemarked"/>
      <sheetName val="Pantsikkerhet eiendom"/>
      <sheetName val="Forfalte engasjementer"/>
      <sheetName val="Høyrisiko-engasjementer"/>
      <sheetName val="Obligasjoner fortrinnsrett"/>
      <sheetName val="Andeler verdipapirfond"/>
      <sheetName val="Øvrige engasjementer"/>
      <sheetName val="Oppgjørsrisiko"/>
      <sheetName val="Verdipapirisering SA"/>
      <sheetName val="Markedsrisiko gjeld"/>
      <sheetName val="Markedsrisiko verdipapirisering"/>
      <sheetName val="Markedsrisiko egenkapital"/>
      <sheetName val="Markedsrisiko valuta"/>
      <sheetName val="Markedsrisiko varer"/>
      <sheetName val="Markedsrisiko VaR"/>
      <sheetName val="Operasjonell risiko"/>
    </sheetNames>
    <sheetDataSet>
      <sheetData sheetId="0">
        <row r="2">
          <cell r="A2">
            <v>2.0400000000000001E-2</v>
          </cell>
        </row>
      </sheetData>
      <sheetData sheetId="1"/>
      <sheetData sheetId="2">
        <row r="4">
          <cell r="D4">
            <v>4883036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62"/>
  <sheetViews>
    <sheetView showGridLines="0" tabSelected="1" workbookViewId="0"/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28515625" customWidth="1"/>
    <col min="4" max="4" width="19.28515625" style="202" customWidth="1"/>
    <col min="5" max="5" width="18.42578125" style="202" bestFit="1" customWidth="1"/>
    <col min="6" max="6" width="35.28515625" style="202" bestFit="1" customWidth="1"/>
    <col min="7" max="7" width="12.28515625" customWidth="1"/>
    <col min="8" max="16384" width="11.42578125" hidden="1"/>
  </cols>
  <sheetData>
    <row r="1" spans="1:7" ht="23.25">
      <c r="A1" s="7" t="s">
        <v>0</v>
      </c>
      <c r="B1" s="8"/>
      <c r="C1" s="8"/>
      <c r="D1" s="8"/>
      <c r="E1" s="8"/>
      <c r="F1" s="8"/>
      <c r="G1" s="8"/>
    </row>
    <row r="2" spans="1:7">
      <c r="A2" s="9" t="s">
        <v>2</v>
      </c>
      <c r="B2" s="10" t="s">
        <v>1</v>
      </c>
      <c r="C2" s="10"/>
      <c r="D2" s="9" t="s">
        <v>501</v>
      </c>
      <c r="E2" s="9" t="s">
        <v>502</v>
      </c>
      <c r="F2" s="9"/>
      <c r="G2" s="11"/>
    </row>
    <row r="3" spans="1:7">
      <c r="A3" s="3"/>
      <c r="B3" s="204" t="s">
        <v>510</v>
      </c>
      <c r="C3" s="4"/>
      <c r="D3" s="199"/>
      <c r="E3" s="199"/>
      <c r="F3" s="199"/>
      <c r="G3" s="1"/>
    </row>
    <row r="4" spans="1:7" s="206" customFormat="1">
      <c r="A4" s="238">
        <v>1</v>
      </c>
      <c r="B4" s="239" t="s">
        <v>27</v>
      </c>
      <c r="C4" s="239"/>
      <c r="D4" s="200">
        <v>44561</v>
      </c>
      <c r="E4" s="240" t="s">
        <v>505</v>
      </c>
      <c r="F4" s="240" t="s">
        <v>374</v>
      </c>
      <c r="G4" s="205"/>
    </row>
    <row r="5" spans="1:7">
      <c r="A5" s="3">
        <v>2</v>
      </c>
      <c r="B5" s="4" t="s">
        <v>137</v>
      </c>
      <c r="C5" s="4"/>
      <c r="D5" s="198">
        <v>44561</v>
      </c>
      <c r="E5" s="199" t="s">
        <v>506</v>
      </c>
      <c r="F5" s="199"/>
      <c r="G5" s="1"/>
    </row>
    <row r="6" spans="1:7">
      <c r="A6" s="5"/>
      <c r="B6" s="203" t="s">
        <v>9</v>
      </c>
      <c r="C6" s="6"/>
      <c r="D6" s="200"/>
      <c r="E6" s="201"/>
      <c r="F6" s="201"/>
      <c r="G6" s="2"/>
    </row>
    <row r="7" spans="1:7" s="206" customFormat="1">
      <c r="A7" s="231">
        <v>3</v>
      </c>
      <c r="B7" s="232" t="s">
        <v>208</v>
      </c>
      <c r="C7" s="232"/>
      <c r="D7" s="198">
        <v>44561</v>
      </c>
      <c r="E7" s="233" t="s">
        <v>505</v>
      </c>
      <c r="F7" s="233" t="s">
        <v>379</v>
      </c>
      <c r="G7" s="207"/>
    </row>
    <row r="8" spans="1:7">
      <c r="A8" s="5">
        <v>4</v>
      </c>
      <c r="B8" s="6" t="s">
        <v>228</v>
      </c>
      <c r="C8" s="6"/>
      <c r="D8" s="200">
        <v>44561</v>
      </c>
      <c r="E8" s="201" t="s">
        <v>506</v>
      </c>
      <c r="F8" s="201" t="s">
        <v>380</v>
      </c>
      <c r="G8" s="2"/>
    </row>
    <row r="9" spans="1:7">
      <c r="A9" s="3">
        <v>5</v>
      </c>
      <c r="B9" s="4" t="s">
        <v>232</v>
      </c>
      <c r="C9" s="4"/>
      <c r="D9" s="198">
        <v>44561</v>
      </c>
      <c r="E9" s="199" t="s">
        <v>506</v>
      </c>
      <c r="F9" s="199" t="s">
        <v>382</v>
      </c>
      <c r="G9" s="1"/>
    </row>
    <row r="10" spans="1:7">
      <c r="A10" s="5">
        <v>6</v>
      </c>
      <c r="B10" s="6" t="s">
        <v>7</v>
      </c>
      <c r="C10" s="6"/>
      <c r="D10" s="200">
        <v>44561</v>
      </c>
      <c r="E10" s="201" t="s">
        <v>506</v>
      </c>
      <c r="F10" s="201"/>
      <c r="G10" s="2"/>
    </row>
    <row r="11" spans="1:7">
      <c r="A11" s="3">
        <v>7</v>
      </c>
      <c r="B11" s="4" t="s">
        <v>200</v>
      </c>
      <c r="C11" s="4"/>
      <c r="D11" s="198">
        <v>44561</v>
      </c>
      <c r="E11" s="199" t="s">
        <v>506</v>
      </c>
      <c r="F11" s="199"/>
      <c r="G11" s="1"/>
    </row>
    <row r="12" spans="1:7">
      <c r="A12" s="5">
        <v>8</v>
      </c>
      <c r="B12" s="6" t="s">
        <v>9</v>
      </c>
      <c r="C12" s="6"/>
      <c r="D12" s="200">
        <v>44561</v>
      </c>
      <c r="E12" s="201" t="s">
        <v>506</v>
      </c>
      <c r="F12" s="201"/>
      <c r="G12" s="2"/>
    </row>
    <row r="13" spans="1:7" s="206" customFormat="1">
      <c r="A13" s="231">
        <v>9</v>
      </c>
      <c r="B13" s="232" t="s">
        <v>500</v>
      </c>
      <c r="C13" s="232"/>
      <c r="D13" s="198">
        <v>44561</v>
      </c>
      <c r="E13" s="233" t="s">
        <v>505</v>
      </c>
      <c r="F13" s="233" t="s">
        <v>384</v>
      </c>
      <c r="G13" s="207"/>
    </row>
    <row r="14" spans="1:7" s="206" customFormat="1">
      <c r="A14" s="238">
        <v>10</v>
      </c>
      <c r="B14" s="239" t="s">
        <v>321</v>
      </c>
      <c r="C14" s="239"/>
      <c r="D14" s="200">
        <v>44561</v>
      </c>
      <c r="E14" s="240" t="s">
        <v>505</v>
      </c>
      <c r="F14" s="240" t="s">
        <v>503</v>
      </c>
      <c r="G14" s="205"/>
    </row>
    <row r="15" spans="1:7" s="206" customFormat="1">
      <c r="A15" s="231">
        <v>11</v>
      </c>
      <c r="B15" s="232" t="s">
        <v>323</v>
      </c>
      <c r="C15" s="232"/>
      <c r="D15" s="198">
        <v>44561</v>
      </c>
      <c r="E15" s="233" t="s">
        <v>505</v>
      </c>
      <c r="F15" s="233" t="s">
        <v>503</v>
      </c>
      <c r="G15" s="207"/>
    </row>
    <row r="16" spans="1:7" s="206" customFormat="1">
      <c r="A16" s="238">
        <v>12</v>
      </c>
      <c r="B16" s="239" t="s">
        <v>325</v>
      </c>
      <c r="C16" s="239"/>
      <c r="D16" s="200">
        <v>44561</v>
      </c>
      <c r="E16" s="240" t="s">
        <v>505</v>
      </c>
      <c r="F16" s="240" t="s">
        <v>503</v>
      </c>
      <c r="G16" s="205"/>
    </row>
    <row r="17" spans="1:7" s="206" customFormat="1">
      <c r="A17" s="231">
        <v>13</v>
      </c>
      <c r="B17" s="232" t="s">
        <v>39</v>
      </c>
      <c r="C17" s="232"/>
      <c r="D17" s="198">
        <v>44561</v>
      </c>
      <c r="E17" s="233" t="s">
        <v>505</v>
      </c>
      <c r="F17" s="233" t="s">
        <v>386</v>
      </c>
      <c r="G17" s="207"/>
    </row>
    <row r="18" spans="1:7" s="206" customFormat="1">
      <c r="A18" s="238">
        <v>14</v>
      </c>
      <c r="B18" s="239" t="s">
        <v>56</v>
      </c>
      <c r="C18" s="239"/>
      <c r="D18" s="200">
        <v>44561</v>
      </c>
      <c r="E18" s="240" t="s">
        <v>505</v>
      </c>
      <c r="F18" s="240" t="s">
        <v>388</v>
      </c>
      <c r="G18" s="205"/>
    </row>
    <row r="19" spans="1:7">
      <c r="A19" s="3"/>
      <c r="B19" s="204" t="s">
        <v>390</v>
      </c>
      <c r="C19" s="4"/>
      <c r="D19" s="198"/>
      <c r="E19" s="199"/>
      <c r="F19" s="199"/>
      <c r="G19" s="1"/>
    </row>
    <row r="20" spans="1:7" s="206" customFormat="1">
      <c r="A20" s="238">
        <v>15</v>
      </c>
      <c r="B20" s="239" t="s">
        <v>84</v>
      </c>
      <c r="C20" s="239"/>
      <c r="D20" s="200">
        <v>44561</v>
      </c>
      <c r="E20" s="240" t="s">
        <v>505</v>
      </c>
      <c r="F20" s="240" t="s">
        <v>391</v>
      </c>
      <c r="G20" s="205"/>
    </row>
    <row r="21" spans="1:7">
      <c r="A21" s="231">
        <v>16</v>
      </c>
      <c r="B21" s="232" t="s">
        <v>104</v>
      </c>
      <c r="C21" s="232"/>
      <c r="D21" s="198">
        <v>44561</v>
      </c>
      <c r="E21" s="233" t="s">
        <v>507</v>
      </c>
      <c r="F21" s="233" t="s">
        <v>392</v>
      </c>
      <c r="G21" s="1"/>
    </row>
    <row r="22" spans="1:7">
      <c r="A22" s="5">
        <v>17</v>
      </c>
      <c r="B22" s="6" t="s">
        <v>332</v>
      </c>
      <c r="C22" s="6"/>
      <c r="D22" s="200">
        <v>44561</v>
      </c>
      <c r="E22" s="201" t="s">
        <v>506</v>
      </c>
      <c r="F22" s="201"/>
      <c r="G22" s="2"/>
    </row>
    <row r="23" spans="1:7">
      <c r="A23" s="3"/>
      <c r="B23" s="204" t="s">
        <v>201</v>
      </c>
      <c r="C23" s="4"/>
      <c r="D23" s="198"/>
      <c r="E23" s="199"/>
      <c r="F23" s="199"/>
      <c r="G23" s="1"/>
    </row>
    <row r="24" spans="1:7">
      <c r="A24" s="5">
        <v>18</v>
      </c>
      <c r="B24" s="6" t="s">
        <v>345</v>
      </c>
      <c r="C24" s="6"/>
      <c r="D24" s="200">
        <v>44561</v>
      </c>
      <c r="E24" s="201" t="s">
        <v>506</v>
      </c>
      <c r="F24" s="201"/>
      <c r="G24" s="2"/>
    </row>
    <row r="25" spans="1:7">
      <c r="A25" s="3">
        <v>19</v>
      </c>
      <c r="B25" s="4" t="s">
        <v>350</v>
      </c>
      <c r="C25" s="4"/>
      <c r="D25" s="198">
        <v>44561</v>
      </c>
      <c r="E25" s="199" t="s">
        <v>506</v>
      </c>
      <c r="F25" s="199"/>
      <c r="G25" s="1"/>
    </row>
    <row r="26" spans="1:7">
      <c r="A26" s="238">
        <v>20</v>
      </c>
      <c r="B26" s="239" t="s">
        <v>106</v>
      </c>
      <c r="C26" s="239"/>
      <c r="D26" s="200">
        <v>44561</v>
      </c>
      <c r="E26" s="240" t="s">
        <v>506</v>
      </c>
      <c r="F26" s="240" t="s">
        <v>395</v>
      </c>
      <c r="G26" s="2"/>
    </row>
    <row r="27" spans="1:7">
      <c r="A27" s="231">
        <v>21</v>
      </c>
      <c r="B27" s="232" t="s">
        <v>112</v>
      </c>
      <c r="C27" s="232"/>
      <c r="D27" s="198">
        <v>44561</v>
      </c>
      <c r="E27" s="233" t="s">
        <v>506</v>
      </c>
      <c r="F27" s="233" t="s">
        <v>397</v>
      </c>
      <c r="G27" s="1"/>
    </row>
    <row r="28" spans="1:7" s="206" customFormat="1">
      <c r="A28" s="238">
        <v>22</v>
      </c>
      <c r="B28" s="239" t="s">
        <v>136</v>
      </c>
      <c r="C28" s="239"/>
      <c r="D28" s="200">
        <v>44561</v>
      </c>
      <c r="E28" s="240" t="s">
        <v>505</v>
      </c>
      <c r="F28" s="240" t="s">
        <v>406</v>
      </c>
      <c r="G28" s="205"/>
    </row>
    <row r="29" spans="1:7">
      <c r="A29" s="231">
        <v>23</v>
      </c>
      <c r="B29" s="232" t="s">
        <v>155</v>
      </c>
      <c r="C29" s="232"/>
      <c r="D29" s="198">
        <v>44561</v>
      </c>
      <c r="E29" s="233" t="s">
        <v>507</v>
      </c>
      <c r="F29" s="233" t="s">
        <v>408</v>
      </c>
      <c r="G29" s="1"/>
    </row>
    <row r="30" spans="1:7" s="206" customFormat="1">
      <c r="A30" s="238">
        <v>24</v>
      </c>
      <c r="B30" s="239" t="s">
        <v>163</v>
      </c>
      <c r="C30" s="239"/>
      <c r="D30" s="200">
        <v>44561</v>
      </c>
      <c r="E30" s="240" t="s">
        <v>505</v>
      </c>
      <c r="F30" s="240" t="s">
        <v>409</v>
      </c>
      <c r="G30" s="205"/>
    </row>
    <row r="31" spans="1:7">
      <c r="A31" s="3">
        <v>25</v>
      </c>
      <c r="B31" s="4" t="s">
        <v>168</v>
      </c>
      <c r="C31" s="4"/>
      <c r="D31" s="198">
        <v>44561</v>
      </c>
      <c r="E31" s="199" t="s">
        <v>506</v>
      </c>
      <c r="F31" s="199" t="s">
        <v>410</v>
      </c>
      <c r="G31" s="1"/>
    </row>
    <row r="32" spans="1:7">
      <c r="A32" s="425">
        <v>26</v>
      </c>
      <c r="B32" s="426" t="s">
        <v>535</v>
      </c>
      <c r="C32" s="426"/>
      <c r="D32" s="200">
        <v>44561</v>
      </c>
      <c r="E32" s="427" t="s">
        <v>506</v>
      </c>
      <c r="F32" s="427"/>
      <c r="G32" s="428"/>
    </row>
    <row r="33" spans="1:7">
      <c r="A33" s="3">
        <v>27</v>
      </c>
      <c r="B33" s="433" t="s">
        <v>536</v>
      </c>
      <c r="C33" s="4"/>
      <c r="D33" s="198">
        <v>44561</v>
      </c>
      <c r="E33" s="199" t="s">
        <v>506</v>
      </c>
      <c r="F33" s="199"/>
      <c r="G33" s="1"/>
    </row>
    <row r="34" spans="1:7">
      <c r="A34" s="5">
        <v>28</v>
      </c>
      <c r="B34" s="434" t="s">
        <v>354</v>
      </c>
      <c r="C34" s="6"/>
      <c r="D34" s="200">
        <v>44561</v>
      </c>
      <c r="E34" s="201" t="s">
        <v>506</v>
      </c>
      <c r="F34" s="201"/>
      <c r="G34" s="2"/>
    </row>
    <row r="35" spans="1:7">
      <c r="A35" s="3"/>
      <c r="B35" s="204" t="s">
        <v>211</v>
      </c>
      <c r="C35" s="4"/>
      <c r="D35" s="198"/>
      <c r="E35" s="199"/>
      <c r="F35" s="199"/>
      <c r="G35" s="1"/>
    </row>
    <row r="36" spans="1:7">
      <c r="A36" s="5">
        <v>29</v>
      </c>
      <c r="B36" s="431" t="s">
        <v>178</v>
      </c>
      <c r="C36" s="239"/>
      <c r="D36" s="200">
        <v>44561</v>
      </c>
      <c r="E36" s="240" t="s">
        <v>507</v>
      </c>
      <c r="F36" s="240" t="s">
        <v>413</v>
      </c>
      <c r="G36" s="2"/>
    </row>
    <row r="37" spans="1:7">
      <c r="A37" s="3">
        <v>30</v>
      </c>
      <c r="B37" s="432" t="s">
        <v>185</v>
      </c>
      <c r="C37" s="232"/>
      <c r="D37" s="198">
        <v>44561</v>
      </c>
      <c r="E37" s="233" t="s">
        <v>507</v>
      </c>
      <c r="F37" s="233" t="s">
        <v>414</v>
      </c>
      <c r="G37" s="1"/>
    </row>
    <row r="38" spans="1:7">
      <c r="A38" s="5">
        <v>31</v>
      </c>
      <c r="B38" s="431" t="s">
        <v>193</v>
      </c>
      <c r="C38" s="239"/>
      <c r="D38" s="200">
        <v>44561</v>
      </c>
      <c r="E38" s="240" t="s">
        <v>507</v>
      </c>
      <c r="F38" s="240" t="s">
        <v>504</v>
      </c>
      <c r="G38" s="2"/>
    </row>
    <row r="39" spans="1:7">
      <c r="A39" s="3">
        <v>32</v>
      </c>
      <c r="B39" s="432" t="s">
        <v>198</v>
      </c>
      <c r="C39" s="232"/>
      <c r="D39" s="198">
        <v>44561</v>
      </c>
      <c r="E39" s="233" t="s">
        <v>506</v>
      </c>
      <c r="F39" s="233" t="s">
        <v>416</v>
      </c>
      <c r="G39" s="1"/>
    </row>
    <row r="40" spans="1:7">
      <c r="A40" s="5"/>
      <c r="B40" s="203" t="s">
        <v>206</v>
      </c>
      <c r="C40" s="6"/>
      <c r="D40" s="200"/>
      <c r="E40" s="201"/>
      <c r="F40" s="201"/>
      <c r="G40" s="2"/>
    </row>
    <row r="41" spans="1:7">
      <c r="A41" s="3">
        <v>33</v>
      </c>
      <c r="B41" s="432" t="s">
        <v>356</v>
      </c>
      <c r="C41" s="4"/>
      <c r="D41" s="198">
        <v>44561</v>
      </c>
      <c r="E41" s="199" t="s">
        <v>506</v>
      </c>
      <c r="F41" s="199"/>
      <c r="G41" s="1"/>
    </row>
    <row r="42" spans="1:7">
      <c r="A42" s="5">
        <v>34</v>
      </c>
      <c r="B42" s="431" t="s">
        <v>366</v>
      </c>
      <c r="C42" s="6"/>
      <c r="D42" s="200">
        <v>44561</v>
      </c>
      <c r="E42" s="201" t="s">
        <v>506</v>
      </c>
      <c r="F42" s="201"/>
      <c r="G42" s="2"/>
    </row>
    <row r="43" spans="1:7">
      <c r="A43" s="3">
        <v>35</v>
      </c>
      <c r="B43" s="432" t="s">
        <v>367</v>
      </c>
      <c r="C43" s="4"/>
      <c r="D43" s="198">
        <v>44561</v>
      </c>
      <c r="E43" s="199" t="s">
        <v>506</v>
      </c>
      <c r="F43" s="199"/>
      <c r="G43" s="1"/>
    </row>
    <row r="44" spans="1:7">
      <c r="A44" s="5"/>
      <c r="B44" s="203" t="s">
        <v>508</v>
      </c>
      <c r="C44" s="6"/>
      <c r="D44" s="200"/>
      <c r="E44" s="201"/>
      <c r="F44" s="201"/>
      <c r="G44" s="2"/>
    </row>
    <row r="45" spans="1:7">
      <c r="A45" s="3">
        <v>36</v>
      </c>
      <c r="B45" s="432" t="s">
        <v>509</v>
      </c>
      <c r="C45" s="4"/>
      <c r="D45" s="198"/>
      <c r="E45" s="199" t="s">
        <v>506</v>
      </c>
      <c r="F45" s="199"/>
      <c r="G45" s="1"/>
    </row>
    <row r="46" spans="1:7">
      <c r="A46" s="5"/>
      <c r="B46" s="6"/>
      <c r="C46" s="6"/>
      <c r="D46" s="201"/>
      <c r="E46" s="201"/>
      <c r="F46" s="201"/>
      <c r="G46" s="2"/>
    </row>
    <row r="47" spans="1:7">
      <c r="A47" s="3"/>
      <c r="B47" s="232" t="s">
        <v>518</v>
      </c>
      <c r="C47" s="4"/>
      <c r="D47" s="199"/>
      <c r="E47" s="199"/>
      <c r="F47" s="199"/>
      <c r="G47" s="1"/>
    </row>
    <row r="48" spans="1:7">
      <c r="A48" s="5"/>
      <c r="B48" s="6"/>
      <c r="C48" s="6"/>
      <c r="D48" s="201"/>
      <c r="E48" s="201"/>
      <c r="F48" s="201"/>
      <c r="G48" s="2"/>
    </row>
    <row r="49" spans="1:7">
      <c r="A49" s="3"/>
      <c r="B49" s="4"/>
      <c r="C49" s="4"/>
      <c r="D49" s="199"/>
      <c r="E49" s="199"/>
      <c r="F49" s="199"/>
      <c r="G49" s="1"/>
    </row>
    <row r="50" spans="1:7">
      <c r="D50"/>
      <c r="E50"/>
      <c r="F50"/>
    </row>
    <row r="51" spans="1:7">
      <c r="D51"/>
      <c r="E51"/>
      <c r="F51"/>
    </row>
    <row r="52" spans="1:7"/>
    <row r="53" spans="1:7"/>
    <row r="54" spans="1:7"/>
    <row r="55" spans="1:7"/>
    <row r="56" spans="1:7">
      <c r="D56"/>
      <c r="E56"/>
      <c r="F56"/>
    </row>
    <row r="57" spans="1:7">
      <c r="D57"/>
      <c r="E57"/>
      <c r="F57"/>
    </row>
    <row r="58" spans="1:7">
      <c r="D58"/>
      <c r="E58"/>
      <c r="F58"/>
    </row>
    <row r="59" spans="1:7">
      <c r="D59"/>
      <c r="E59"/>
      <c r="F59"/>
    </row>
    <row r="60" spans="1:7">
      <c r="D60"/>
      <c r="E60"/>
      <c r="F60"/>
    </row>
    <row r="61" spans="1:7"/>
    <row r="62" spans="1:7"/>
  </sheetData>
  <hyperlinks>
    <hyperlink ref="B4" location="1!A1" display="KM1 Oppsummering" xr:uid="{00000000-0004-0000-0000-000000000000}"/>
    <hyperlink ref="A4" location="1!A1" display="1" xr:uid="{00000000-0004-0000-0000-000001000000}"/>
    <hyperlink ref="B5" location="2!A1" display="Konsolidering" xr:uid="{00000000-0004-0000-0000-000002000000}"/>
    <hyperlink ref="A5" location="2!A1" display="2" xr:uid="{00000000-0004-0000-0000-000003000000}"/>
    <hyperlink ref="B7" location="3!A1" display="OV1 Risikovektede eiendeler" xr:uid="{00000000-0004-0000-0000-000004000000}"/>
    <hyperlink ref="A7" location="3!A1" display="3" xr:uid="{00000000-0004-0000-0000-000005000000}"/>
    <hyperlink ref="B8" location="4!A1" display="LI1 Forskjell mellom regnskapsmessig og regulatorisk eksponering" xr:uid="{00000000-0004-0000-0000-000006000000}"/>
    <hyperlink ref="A8" location="4!A1" display="4" xr:uid="{00000000-0004-0000-0000-000007000000}"/>
    <hyperlink ref="B9" location="5!A1" display="LI2 Hovedårsaker til forskjell mellom regulatorisk eksponering og beløp for regulatoriske formål" xr:uid="{00000000-0004-0000-0000-000008000000}"/>
    <hyperlink ref="A9" location="5!A1" display="5" xr:uid="{00000000-0004-0000-0000-000009000000}"/>
    <hyperlink ref="B10" location="6!A1" display="Ansvarlig kapital" xr:uid="{00000000-0004-0000-0000-00000A000000}"/>
    <hyperlink ref="A10" location="6!A1" display="6" xr:uid="{00000000-0004-0000-0000-00000B000000}"/>
    <hyperlink ref="B11" location="7!A1" display="Kapitalkrav" xr:uid="{00000000-0004-0000-0000-00000C000000}"/>
    <hyperlink ref="A11" location="7!A1" display="7" xr:uid="{00000000-0004-0000-0000-00000D000000}"/>
    <hyperlink ref="B12" location="8!A1" display="Kapitaldekning" xr:uid="{00000000-0004-0000-0000-00000E000000}"/>
    <hyperlink ref="A12" location="8!A1" display="8" xr:uid="{00000000-0004-0000-0000-00000F000000}"/>
    <hyperlink ref="B13" location="9!A1" display="CCA Viktigste avtalevilkår ved regulatoriske instrument" xr:uid="{00000000-0004-0000-0000-000010000000}"/>
    <hyperlink ref="A13" location="9!A1" display="9" xr:uid="{00000000-0004-0000-0000-000011000000}"/>
    <hyperlink ref="B14" location="10!A1" display="CCYB Konsern" xr:uid="{00000000-0004-0000-0000-000012000000}"/>
    <hyperlink ref="A14" location="10!A1" display="10" xr:uid="{00000000-0004-0000-0000-000013000000}"/>
    <hyperlink ref="B15" location="11!A1" display="CCYB Morbank" xr:uid="{00000000-0004-0000-0000-000014000000}"/>
    <hyperlink ref="A15" location="11!A1" display="11" xr:uid="{00000000-0004-0000-0000-000015000000}"/>
    <hyperlink ref="B16" location="12!A1" display="CCYB MBK" xr:uid="{00000000-0004-0000-0000-000016000000}"/>
    <hyperlink ref="A16" location="12!A1" display="12" xr:uid="{00000000-0004-0000-0000-000017000000}"/>
    <hyperlink ref="B17" location="13!A1" display="LR1 Eksponeringsmålet i uvektet kjernekapital" xr:uid="{00000000-0004-0000-0000-000018000000}"/>
    <hyperlink ref="A17" location="13!A1" display="13" xr:uid="{00000000-0004-0000-0000-000019000000}"/>
    <hyperlink ref="B18" location="14!A1" display="LR2 Uvektet kjernekapitalandel" xr:uid="{00000000-0004-0000-0000-00001A000000}"/>
    <hyperlink ref="A18" location="14!A1" display="14" xr:uid="{00000000-0004-0000-0000-00001B000000}"/>
    <hyperlink ref="B20" location="15!A1" display="LIQ1 LCR" xr:uid="{00000000-0004-0000-0000-00001C000000}"/>
    <hyperlink ref="A20" location="15!A1" display="15" xr:uid="{00000000-0004-0000-0000-00001D000000}"/>
    <hyperlink ref="B21" location="16!A1" display="LIQ2 NSFR" xr:uid="{00000000-0004-0000-0000-00001E000000}"/>
    <hyperlink ref="A21" location="16!A1" display="16" xr:uid="{00000000-0004-0000-0000-00001F000000}"/>
    <hyperlink ref="B22" location="17!A1" display="Sikkerhetsstilte eiendeler" xr:uid="{00000000-0004-0000-0000-000020000000}"/>
    <hyperlink ref="A22" location="17!A1" display="17" xr:uid="{00000000-0004-0000-0000-000021000000}"/>
    <hyperlink ref="B24" location="18!A1" display="Kreditteksponering etter sektor og næring" xr:uid="{00000000-0004-0000-0000-000022000000}"/>
    <hyperlink ref="A24" location="18!A1" display="18" xr:uid="{00000000-0004-0000-0000-000023000000}"/>
    <hyperlink ref="B25" location="19!A1" display="Kreditteksponering etter geografisk inndeling" xr:uid="{00000000-0004-0000-0000-000024000000}"/>
    <hyperlink ref="A25" location="19!A1" display="19" xr:uid="{00000000-0004-0000-0000-000025000000}"/>
    <hyperlink ref="B26" location="20!A1" display="CR1 Eiendelers kredittkvalitet" xr:uid="{00000000-0004-0000-0000-000026000000}"/>
    <hyperlink ref="A26" location="20!A1" display="20" xr:uid="{00000000-0004-0000-0000-000027000000}"/>
    <hyperlink ref="B27" location="21!A1" display="CR2 Endring i sammensetning av misligholdte lån" xr:uid="{00000000-0004-0000-0000-000028000000}"/>
    <hyperlink ref="A27" location="21!A1" display="21" xr:uid="{00000000-0004-0000-0000-000029000000}"/>
    <hyperlink ref="B28" location="22!A1" display="CR6 Eksponering i IRB-godkjente porteføljer" xr:uid="{00000000-0004-0000-0000-00002A000000}"/>
    <hyperlink ref="A28" location="22!A1" display="22" xr:uid="{00000000-0004-0000-0000-00002B000000}"/>
    <hyperlink ref="B29" location="23!A1" display="CR7 Bruk av kredittderivater og deres effekt på risikovektede eiendeler" xr:uid="{00000000-0004-0000-0000-00002C000000}"/>
    <hyperlink ref="A29" location="23!A1" display="23" xr:uid="{00000000-0004-0000-0000-00002D000000}"/>
    <hyperlink ref="B30" location="24!A1" display="CR8 Flytsoppstilling for endring i kredittrisikoeksponering under IRB metoden" xr:uid="{00000000-0004-0000-0000-00002E000000}"/>
    <hyperlink ref="A30" location="24!A1" display="24" xr:uid="{00000000-0004-0000-0000-00002F000000}"/>
    <hyperlink ref="B31" location="25!A1" display="CR9 Backtesting PD" xr:uid="{00000000-0004-0000-0000-000030000000}"/>
    <hyperlink ref="A31" location="25!A1" display="25" xr:uid="{00000000-0004-0000-0000-000031000000}"/>
    <hyperlink ref="B32" location="27!A1" display="Forklaring av endring i nedskrivning på utlån og garantier" xr:uid="{00000000-0004-0000-0000-000034000000}"/>
    <hyperlink ref="A32" location="27!A1" display="27" xr:uid="{00000000-0004-0000-0000-000035000000}"/>
    <hyperlink ref="B33" location="'27'!A1" display="Endring i eksponering i perioden" xr:uid="{00000000-0004-0000-0000-000038000000}"/>
    <hyperlink ref="A33" location="29!A1" display="29" xr:uid="{00000000-0004-0000-0000-000039000000}"/>
    <hyperlink ref="B34" location="'28'!A1" display="Tapsspesifikasjon" xr:uid="{00000000-0004-0000-0000-00003A000000}"/>
    <hyperlink ref="A34" location="30!A1" display="30" xr:uid="{00000000-0004-0000-0000-00003B000000}"/>
    <hyperlink ref="A36" location="31!A1" display="31" xr:uid="{00000000-0004-0000-0000-00003D000000}"/>
    <hyperlink ref="B37" location="'30'!A1" display="CCR2 Kapitalkrav for CVA" xr:uid="{00000000-0004-0000-0000-00003E000000}"/>
    <hyperlink ref="A37" location="32!A1" display="32" xr:uid="{00000000-0004-0000-0000-00003F000000}"/>
    <hyperlink ref="B38" location="'31'!A1" display="CCR5 Sammensetning av sikkerhet for CCR eksponeringer" xr:uid="{00000000-0004-0000-0000-000040000000}"/>
    <hyperlink ref="A38" location="33!A1" display="33" xr:uid="{00000000-0004-0000-0000-000041000000}"/>
    <hyperlink ref="B39" location="'32'!A1" display="CCR6 Eksponering i kredittforsikring" xr:uid="{00000000-0004-0000-0000-000042000000}"/>
    <hyperlink ref="A39" location="34!A1" display="34" xr:uid="{00000000-0004-0000-0000-000043000000}"/>
    <hyperlink ref="B41" location="'33'!A1" display="Renterisiko" xr:uid="{00000000-0004-0000-0000-000044000000}"/>
    <hyperlink ref="A41" location="35!A1" display="35" xr:uid="{00000000-0004-0000-0000-000045000000}"/>
    <hyperlink ref="B42" location="'34'!A1" display="Valutarisiko" xr:uid="{00000000-0004-0000-0000-000046000000}"/>
    <hyperlink ref="A42" location="36!A1" display="36" xr:uid="{00000000-0004-0000-0000-000047000000}"/>
    <hyperlink ref="B43" location="'35'!A1" display="Aksjerisiko" xr:uid="{00000000-0004-0000-0000-000048000000}"/>
    <hyperlink ref="A43" location="37!A1" display="37" xr:uid="{00000000-0004-0000-0000-000049000000}"/>
    <hyperlink ref="A45" location="41!A1" display="41" xr:uid="{00000000-0004-0000-0000-00004A000000}"/>
    <hyperlink ref="B45" location="'36'!A1" display="Oversikt over tabeller og informasjon" xr:uid="{00000000-0004-0000-0000-00004B000000}"/>
    <hyperlink ref="B36" location="'29'!A1" display="CCR1 Motpartsrisiko etter beregningsmetode" xr:uid="{00000000-0004-0000-0000-00003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3"/>
  <sheetViews>
    <sheetView showGridLines="0" zoomScaleNormal="100" workbookViewId="0"/>
  </sheetViews>
  <sheetFormatPr baseColWidth="10" defaultColWidth="4.42578125" defaultRowHeight="15"/>
  <cols>
    <col min="1" max="1" width="3" style="170" customWidth="1"/>
    <col min="2" max="2" width="4.7109375" style="170" customWidth="1"/>
    <col min="3" max="3" width="5.7109375" style="170" customWidth="1"/>
    <col min="4" max="4" width="98.7109375" style="170" bestFit="1" customWidth="1"/>
    <col min="5" max="5" width="27.28515625" style="170" bestFit="1" customWidth="1"/>
    <col min="6" max="6" width="35.28515625" style="170" bestFit="1" customWidth="1"/>
    <col min="7" max="7" width="40.5703125" style="170" bestFit="1" customWidth="1"/>
    <col min="8" max="8" width="44.7109375" style="170" bestFit="1" customWidth="1"/>
    <col min="9" max="16384" width="4.42578125" style="170"/>
  </cols>
  <sheetData>
    <row r="1" spans="1:8" ht="6" customHeight="1"/>
    <row r="2" spans="1:8">
      <c r="A2" s="447" t="s">
        <v>28</v>
      </c>
      <c r="B2" s="447"/>
      <c r="C2" s="447"/>
      <c r="D2" s="447"/>
      <c r="E2" s="225"/>
    </row>
    <row r="5" spans="1:8">
      <c r="C5" s="12" t="s">
        <v>419</v>
      </c>
      <c r="D5" s="12"/>
      <c r="E5" s="12"/>
      <c r="F5" s="12"/>
      <c r="G5" s="12"/>
      <c r="H5" s="12"/>
    </row>
    <row r="6" spans="1:8">
      <c r="C6" s="194"/>
      <c r="D6" s="195"/>
      <c r="E6" s="195"/>
      <c r="F6" s="196"/>
      <c r="G6" s="196"/>
      <c r="H6" s="196"/>
    </row>
    <row r="7" spans="1:8">
      <c r="C7" s="171">
        <v>1</v>
      </c>
      <c r="D7" s="139" t="s">
        <v>420</v>
      </c>
      <c r="E7" s="171" t="s">
        <v>421</v>
      </c>
      <c r="F7" s="171" t="s">
        <v>421</v>
      </c>
      <c r="G7" s="171" t="s">
        <v>421</v>
      </c>
      <c r="H7" s="171" t="s">
        <v>421</v>
      </c>
    </row>
    <row r="8" spans="1:8">
      <c r="C8" s="171">
        <v>2</v>
      </c>
      <c r="D8" s="139" t="s">
        <v>422</v>
      </c>
      <c r="E8" s="171" t="s">
        <v>511</v>
      </c>
      <c r="F8" s="128" t="s">
        <v>553</v>
      </c>
      <c r="G8" s="171" t="s">
        <v>423</v>
      </c>
      <c r="H8" s="171" t="s">
        <v>424</v>
      </c>
    </row>
    <row r="9" spans="1:8">
      <c r="C9" s="171">
        <v>3</v>
      </c>
      <c r="D9" s="139" t="s">
        <v>425</v>
      </c>
      <c r="E9" s="171" t="s">
        <v>426</v>
      </c>
      <c r="F9" s="128" t="s">
        <v>426</v>
      </c>
      <c r="G9" s="171" t="s">
        <v>426</v>
      </c>
      <c r="H9" s="171" t="s">
        <v>426</v>
      </c>
    </row>
    <row r="10" spans="1:8">
      <c r="C10" s="171"/>
      <c r="D10" s="139" t="s">
        <v>427</v>
      </c>
      <c r="E10" s="171"/>
      <c r="F10" s="128"/>
      <c r="G10" s="171"/>
      <c r="H10" s="171"/>
    </row>
    <row r="11" spans="1:8">
      <c r="C11" s="171">
        <v>4</v>
      </c>
      <c r="D11" s="139" t="s">
        <v>428</v>
      </c>
      <c r="E11" s="171" t="s">
        <v>429</v>
      </c>
      <c r="F11" s="128" t="s">
        <v>430</v>
      </c>
      <c r="G11" s="128" t="s">
        <v>429</v>
      </c>
      <c r="H11" s="171" t="s">
        <v>430</v>
      </c>
    </row>
    <row r="12" spans="1:8">
      <c r="C12" s="171">
        <v>5</v>
      </c>
      <c r="D12" s="139" t="s">
        <v>431</v>
      </c>
      <c r="E12" s="171" t="s">
        <v>429</v>
      </c>
      <c r="F12" s="128" t="s">
        <v>430</v>
      </c>
      <c r="G12" s="128" t="s">
        <v>429</v>
      </c>
      <c r="H12" s="171" t="s">
        <v>430</v>
      </c>
    </row>
    <row r="13" spans="1:8">
      <c r="C13" s="171">
        <v>6</v>
      </c>
      <c r="D13" s="139" t="s">
        <v>432</v>
      </c>
      <c r="E13" s="171" t="s">
        <v>433</v>
      </c>
      <c r="F13" s="128" t="s">
        <v>433</v>
      </c>
      <c r="G13" s="171" t="s">
        <v>433</v>
      </c>
      <c r="H13" s="171" t="s">
        <v>433</v>
      </c>
    </row>
    <row r="14" spans="1:8">
      <c r="C14" s="171">
        <v>7</v>
      </c>
      <c r="D14" s="139" t="s">
        <v>434</v>
      </c>
      <c r="E14" s="171" t="s">
        <v>226</v>
      </c>
      <c r="F14" s="128" t="s">
        <v>435</v>
      </c>
      <c r="G14" s="171" t="s">
        <v>226</v>
      </c>
      <c r="H14" s="171" t="s">
        <v>435</v>
      </c>
    </row>
    <row r="15" spans="1:8">
      <c r="C15" s="171">
        <v>8</v>
      </c>
      <c r="D15" s="139" t="s">
        <v>436</v>
      </c>
      <c r="E15" s="171">
        <v>500</v>
      </c>
      <c r="F15" s="128">
        <v>250</v>
      </c>
      <c r="G15" s="171">
        <v>200</v>
      </c>
      <c r="H15" s="171">
        <v>350</v>
      </c>
    </row>
    <row r="16" spans="1:8">
      <c r="C16" s="171">
        <v>9</v>
      </c>
      <c r="D16" s="139" t="s">
        <v>437</v>
      </c>
      <c r="E16" s="171" t="s">
        <v>438</v>
      </c>
      <c r="F16" s="128" t="s">
        <v>554</v>
      </c>
      <c r="G16" s="171" t="s">
        <v>438</v>
      </c>
      <c r="H16" s="171" t="s">
        <v>438</v>
      </c>
    </row>
    <row r="17" spans="3:8">
      <c r="C17" s="171" t="s">
        <v>439</v>
      </c>
      <c r="D17" s="139" t="s">
        <v>440</v>
      </c>
      <c r="E17" s="230" t="s">
        <v>512</v>
      </c>
      <c r="F17" s="128" t="s">
        <v>441</v>
      </c>
      <c r="G17" s="171" t="s">
        <v>441</v>
      </c>
      <c r="H17" s="171" t="s">
        <v>441</v>
      </c>
    </row>
    <row r="18" spans="3:8">
      <c r="C18" s="171" t="s">
        <v>442</v>
      </c>
      <c r="D18" s="139" t="s">
        <v>443</v>
      </c>
      <c r="E18" s="171" t="s">
        <v>444</v>
      </c>
      <c r="F18" s="128" t="s">
        <v>441</v>
      </c>
      <c r="G18" s="171" t="s">
        <v>444</v>
      </c>
      <c r="H18" s="171" t="s">
        <v>441</v>
      </c>
    </row>
    <row r="19" spans="3:8">
      <c r="C19" s="171">
        <v>10</v>
      </c>
      <c r="D19" s="139" t="s">
        <v>445</v>
      </c>
      <c r="E19" s="128" t="s">
        <v>446</v>
      </c>
      <c r="F19" s="128" t="s">
        <v>447</v>
      </c>
      <c r="G19" s="128" t="s">
        <v>446</v>
      </c>
      <c r="H19" s="128" t="s">
        <v>264</v>
      </c>
    </row>
    <row r="20" spans="3:8">
      <c r="C20" s="171">
        <v>11</v>
      </c>
      <c r="D20" s="139" t="s">
        <v>448</v>
      </c>
      <c r="E20" s="172">
        <v>43039</v>
      </c>
      <c r="F20" s="129">
        <v>43628</v>
      </c>
      <c r="G20" s="172">
        <v>42858</v>
      </c>
      <c r="H20" s="172">
        <v>42901</v>
      </c>
    </row>
    <row r="21" spans="3:8">
      <c r="C21" s="171">
        <v>12</v>
      </c>
      <c r="D21" s="139" t="s">
        <v>449</v>
      </c>
      <c r="E21" s="230" t="s">
        <v>514</v>
      </c>
      <c r="F21" s="128" t="s">
        <v>451</v>
      </c>
      <c r="G21" s="171" t="s">
        <v>450</v>
      </c>
      <c r="H21" s="171" t="s">
        <v>451</v>
      </c>
    </row>
    <row r="22" spans="3:8">
      <c r="C22" s="171">
        <v>13</v>
      </c>
      <c r="D22" s="139" t="s">
        <v>452</v>
      </c>
      <c r="E22" s="172">
        <v>47057</v>
      </c>
      <c r="F22" s="128" t="s">
        <v>453</v>
      </c>
      <c r="G22" s="172">
        <v>46510</v>
      </c>
      <c r="H22" s="171" t="s">
        <v>453</v>
      </c>
    </row>
    <row r="23" spans="3:8">
      <c r="C23" s="171">
        <v>14</v>
      </c>
      <c r="D23" s="139" t="s">
        <v>454</v>
      </c>
      <c r="E23" s="171" t="s">
        <v>378</v>
      </c>
      <c r="F23" s="128" t="s">
        <v>378</v>
      </c>
      <c r="G23" s="171" t="s">
        <v>378</v>
      </c>
      <c r="H23" s="171" t="s">
        <v>378</v>
      </c>
    </row>
    <row r="24" spans="3:8">
      <c r="C24" s="171">
        <v>15</v>
      </c>
      <c r="D24" s="139" t="s">
        <v>455</v>
      </c>
      <c r="E24" s="171" t="s">
        <v>513</v>
      </c>
      <c r="F24" s="128" t="s">
        <v>555</v>
      </c>
      <c r="G24" s="171" t="s">
        <v>456</v>
      </c>
      <c r="H24" s="171" t="s">
        <v>457</v>
      </c>
    </row>
    <row r="25" spans="3:8">
      <c r="C25" s="171">
        <v>16</v>
      </c>
      <c r="D25" s="139" t="s">
        <v>458</v>
      </c>
      <c r="E25" s="171" t="s">
        <v>459</v>
      </c>
      <c r="F25" s="128" t="s">
        <v>459</v>
      </c>
      <c r="G25" s="171" t="s">
        <v>459</v>
      </c>
      <c r="H25" s="171" t="s">
        <v>459</v>
      </c>
    </row>
    <row r="26" spans="3:8">
      <c r="C26" s="171"/>
      <c r="D26" s="139" t="s">
        <v>460</v>
      </c>
      <c r="E26" s="171"/>
      <c r="F26" s="128"/>
      <c r="G26" s="171"/>
      <c r="H26" s="171"/>
    </row>
    <row r="27" spans="3:8">
      <c r="C27" s="171">
        <v>17</v>
      </c>
      <c r="D27" s="139" t="s">
        <v>461</v>
      </c>
      <c r="E27" s="230" t="s">
        <v>462</v>
      </c>
      <c r="F27" s="128" t="s">
        <v>462</v>
      </c>
      <c r="G27" s="171" t="s">
        <v>462</v>
      </c>
      <c r="H27" s="171" t="s">
        <v>462</v>
      </c>
    </row>
    <row r="28" spans="3:8">
      <c r="C28" s="171">
        <v>18</v>
      </c>
      <c r="D28" s="139" t="s">
        <v>463</v>
      </c>
      <c r="E28" s="171" t="s">
        <v>515</v>
      </c>
      <c r="F28" s="361" t="s">
        <v>556</v>
      </c>
      <c r="G28" s="171" t="s">
        <v>464</v>
      </c>
      <c r="H28" s="171" t="s">
        <v>465</v>
      </c>
    </row>
    <row r="29" spans="3:8">
      <c r="C29" s="171">
        <v>19</v>
      </c>
      <c r="D29" s="139" t="s">
        <v>466</v>
      </c>
      <c r="E29" s="171" t="s">
        <v>467</v>
      </c>
      <c r="F29" s="128" t="s">
        <v>378</v>
      </c>
      <c r="G29" s="171" t="s">
        <v>467</v>
      </c>
      <c r="H29" s="171" t="s">
        <v>378</v>
      </c>
    </row>
    <row r="30" spans="3:8">
      <c r="C30" s="171" t="s">
        <v>468</v>
      </c>
      <c r="D30" s="139" t="s">
        <v>469</v>
      </c>
      <c r="E30" s="171" t="s">
        <v>470</v>
      </c>
      <c r="F30" s="128" t="s">
        <v>471</v>
      </c>
      <c r="G30" s="171" t="s">
        <v>470</v>
      </c>
      <c r="H30" s="128" t="s">
        <v>471</v>
      </c>
    </row>
    <row r="31" spans="3:8">
      <c r="C31" s="171" t="s">
        <v>472</v>
      </c>
      <c r="D31" s="139" t="s">
        <v>473</v>
      </c>
      <c r="E31" s="171" t="s">
        <v>470</v>
      </c>
      <c r="F31" s="128" t="s">
        <v>471</v>
      </c>
      <c r="G31" s="171" t="s">
        <v>470</v>
      </c>
      <c r="H31" s="128" t="s">
        <v>471</v>
      </c>
    </row>
    <row r="32" spans="3:8">
      <c r="C32" s="171">
        <v>21</v>
      </c>
      <c r="D32" s="139" t="s">
        <v>474</v>
      </c>
      <c r="E32" s="171" t="s">
        <v>467</v>
      </c>
      <c r="F32" s="128" t="s">
        <v>467</v>
      </c>
      <c r="G32" s="171" t="s">
        <v>467</v>
      </c>
      <c r="H32" s="171" t="s">
        <v>467</v>
      </c>
    </row>
    <row r="33" spans="3:8">
      <c r="C33" s="171">
        <v>22</v>
      </c>
      <c r="D33" s="139" t="s">
        <v>475</v>
      </c>
      <c r="E33" s="171" t="s">
        <v>476</v>
      </c>
      <c r="F33" s="128" t="s">
        <v>476</v>
      </c>
      <c r="G33" s="171" t="s">
        <v>476</v>
      </c>
      <c r="H33" s="171" t="s">
        <v>476</v>
      </c>
    </row>
    <row r="34" spans="3:8">
      <c r="C34" s="171"/>
      <c r="D34" s="139" t="s">
        <v>477</v>
      </c>
      <c r="E34" s="171"/>
      <c r="F34" s="128"/>
      <c r="G34" s="171"/>
      <c r="H34" s="171"/>
    </row>
    <row r="35" spans="3:8">
      <c r="C35" s="171">
        <v>23</v>
      </c>
      <c r="D35" s="139" t="s">
        <v>478</v>
      </c>
      <c r="E35" s="171" t="s">
        <v>479</v>
      </c>
      <c r="F35" s="128" t="s">
        <v>479</v>
      </c>
      <c r="G35" s="171" t="s">
        <v>479</v>
      </c>
      <c r="H35" s="171" t="s">
        <v>479</v>
      </c>
    </row>
    <row r="36" spans="3:8">
      <c r="C36" s="171">
        <v>24</v>
      </c>
      <c r="D36" s="139" t="s">
        <v>480</v>
      </c>
      <c r="E36" s="171"/>
      <c r="F36" s="171"/>
      <c r="G36" s="171"/>
      <c r="H36" s="171"/>
    </row>
    <row r="37" spans="3:8">
      <c r="C37" s="171">
        <v>25</v>
      </c>
      <c r="D37" s="139" t="s">
        <v>481</v>
      </c>
      <c r="E37" s="171"/>
      <c r="F37" s="171"/>
      <c r="G37" s="171"/>
      <c r="H37" s="171"/>
    </row>
    <row r="38" spans="3:8">
      <c r="C38" s="171">
        <v>26</v>
      </c>
      <c r="D38" s="139" t="s">
        <v>482</v>
      </c>
      <c r="E38" s="171"/>
      <c r="F38" s="171"/>
      <c r="G38" s="171"/>
      <c r="H38" s="171"/>
    </row>
    <row r="39" spans="3:8">
      <c r="C39" s="171">
        <v>27</v>
      </c>
      <c r="D39" s="139" t="s">
        <v>483</v>
      </c>
      <c r="E39" s="171"/>
      <c r="F39" s="171"/>
      <c r="G39" s="171"/>
      <c r="H39" s="171"/>
    </row>
    <row r="40" spans="3:8">
      <c r="C40" s="171">
        <v>28</v>
      </c>
      <c r="D40" s="139" t="s">
        <v>484</v>
      </c>
      <c r="E40" s="171"/>
      <c r="F40" s="171"/>
      <c r="G40" s="171"/>
      <c r="H40" s="171"/>
    </row>
    <row r="41" spans="3:8">
      <c r="C41" s="171">
        <v>29</v>
      </c>
      <c r="D41" s="139" t="s">
        <v>485</v>
      </c>
      <c r="E41" s="171"/>
      <c r="F41" s="171"/>
      <c r="G41" s="171"/>
      <c r="H41" s="171"/>
    </row>
    <row r="42" spans="3:8">
      <c r="C42" s="171">
        <v>30</v>
      </c>
      <c r="D42" s="139" t="s">
        <v>486</v>
      </c>
      <c r="E42" s="171" t="s">
        <v>467</v>
      </c>
      <c r="F42" s="171" t="s">
        <v>378</v>
      </c>
      <c r="G42" s="171" t="s">
        <v>467</v>
      </c>
      <c r="H42" s="171" t="s">
        <v>378</v>
      </c>
    </row>
    <row r="43" spans="3:8">
      <c r="C43" s="171">
        <v>31</v>
      </c>
      <c r="D43" s="139" t="s">
        <v>487</v>
      </c>
      <c r="E43" s="171"/>
      <c r="F43" s="128" t="s">
        <v>488</v>
      </c>
      <c r="G43" s="171"/>
      <c r="H43" s="171" t="s">
        <v>488</v>
      </c>
    </row>
    <row r="44" spans="3:8">
      <c r="C44" s="171">
        <v>32</v>
      </c>
      <c r="D44" s="139" t="s">
        <v>489</v>
      </c>
      <c r="E44" s="171"/>
      <c r="F44" s="128" t="s">
        <v>490</v>
      </c>
      <c r="G44" s="171"/>
      <c r="H44" s="171" t="s">
        <v>490</v>
      </c>
    </row>
    <row r="45" spans="3:8">
      <c r="C45" s="171">
        <v>33</v>
      </c>
      <c r="D45" s="139" t="s">
        <v>491</v>
      </c>
      <c r="E45" s="171"/>
      <c r="F45" s="128" t="s">
        <v>492</v>
      </c>
      <c r="G45" s="171"/>
      <c r="H45" s="171" t="s">
        <v>492</v>
      </c>
    </row>
    <row r="46" spans="3:8">
      <c r="C46" s="171">
        <v>34</v>
      </c>
      <c r="D46" s="139" t="s">
        <v>493</v>
      </c>
      <c r="E46" s="171"/>
      <c r="F46" s="128" t="s">
        <v>494</v>
      </c>
      <c r="G46" s="171"/>
      <c r="H46" s="171" t="s">
        <v>494</v>
      </c>
    </row>
    <row r="47" spans="3:8">
      <c r="C47" s="171">
        <v>35</v>
      </c>
      <c r="D47" s="139" t="s">
        <v>495</v>
      </c>
      <c r="E47" s="128" t="s">
        <v>496</v>
      </c>
      <c r="F47" s="171" t="s">
        <v>497</v>
      </c>
      <c r="G47" s="128" t="s">
        <v>496</v>
      </c>
      <c r="H47" s="171" t="s">
        <v>497</v>
      </c>
    </row>
    <row r="48" spans="3:8">
      <c r="C48" s="171">
        <v>36</v>
      </c>
      <c r="D48" s="139" t="s">
        <v>498</v>
      </c>
      <c r="E48" s="171" t="s">
        <v>467</v>
      </c>
      <c r="F48" s="171" t="s">
        <v>467</v>
      </c>
      <c r="G48" s="171" t="s">
        <v>467</v>
      </c>
      <c r="H48" s="171" t="s">
        <v>467</v>
      </c>
    </row>
    <row r="49" spans="2:8">
      <c r="C49" s="171">
        <v>37</v>
      </c>
      <c r="D49" s="139" t="s">
        <v>499</v>
      </c>
      <c r="E49" s="171"/>
      <c r="F49" s="171"/>
      <c r="G49" s="171"/>
      <c r="H49" s="171"/>
    </row>
    <row r="50" spans="2:8">
      <c r="F50" s="139"/>
      <c r="G50" s="139"/>
    </row>
    <row r="51" spans="2:8">
      <c r="D51" s="195"/>
      <c r="E51" s="195"/>
      <c r="F51" s="139"/>
      <c r="G51" s="139"/>
    </row>
    <row r="52" spans="2:8">
      <c r="D52" s="446"/>
      <c r="E52" s="446"/>
    </row>
    <row r="53" spans="2:8">
      <c r="B53" s="269" t="s">
        <v>518</v>
      </c>
    </row>
  </sheetData>
  <mergeCells count="2">
    <mergeCell ref="D52:E52"/>
    <mergeCell ref="A2:D2"/>
  </mergeCells>
  <hyperlinks>
    <hyperlink ref="A2:D2" location="Innholdsfortegnelse!A1" display="Innholdsfortegnelse" xr:uid="{00000000-0004-0000-0900-000001000000}"/>
  </hyperlinks>
  <pageMargins left="0.7" right="0.7" top="0.75" bottom="0.75" header="0.3" footer="0.3"/>
  <pageSetup paperSize="9" scale="5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37"/>
  <sheetViews>
    <sheetView showGridLines="0" zoomScale="85" zoomScaleNormal="85" workbookViewId="0"/>
  </sheetViews>
  <sheetFormatPr baseColWidth="10" defaultColWidth="11.42578125" defaultRowHeight="15"/>
  <cols>
    <col min="1" max="1" width="3" style="112" customWidth="1"/>
    <col min="2" max="2" width="11.42578125" style="112"/>
    <col min="3" max="3" width="17" style="112" bestFit="1" customWidth="1"/>
    <col min="4" max="4" width="16.28515625" style="112" bestFit="1" customWidth="1"/>
    <col min="5" max="5" width="17.28515625" style="112" bestFit="1" customWidth="1"/>
    <col min="6" max="9" width="11.7109375" style="112" bestFit="1" customWidth="1"/>
    <col min="10" max="10" width="16.28515625" style="112" bestFit="1" customWidth="1"/>
    <col min="11" max="12" width="11.7109375" style="112" bestFit="1" customWidth="1"/>
    <col min="13" max="13" width="16.28515625" style="112" bestFit="1" customWidth="1"/>
    <col min="14" max="17" width="11.42578125" style="112"/>
    <col min="18" max="18" width="12.28515625" style="112" bestFit="1" customWidth="1"/>
    <col min="19" max="16384" width="11.42578125" style="112"/>
  </cols>
  <sheetData>
    <row r="1" spans="1:18" ht="6" customHeight="1"/>
    <row r="2" spans="1:18">
      <c r="A2" s="437" t="s">
        <v>28</v>
      </c>
      <c r="B2" s="437"/>
      <c r="C2" s="437"/>
      <c r="D2" s="437"/>
    </row>
    <row r="5" spans="1:18">
      <c r="B5" s="12" t="s">
        <v>280</v>
      </c>
    </row>
    <row r="6" spans="1:18">
      <c r="B6" s="206" t="s">
        <v>517</v>
      </c>
    </row>
    <row r="7" spans="1:18" ht="31.5" customHeight="1"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166"/>
      <c r="O7" s="166"/>
    </row>
    <row r="8" spans="1:18" ht="201">
      <c r="D8" s="167" t="s">
        <v>281</v>
      </c>
      <c r="E8" s="167" t="s">
        <v>282</v>
      </c>
      <c r="F8" s="167" t="s">
        <v>283</v>
      </c>
      <c r="G8" s="167" t="s">
        <v>284</v>
      </c>
      <c r="H8" s="167" t="s">
        <v>285</v>
      </c>
      <c r="I8" s="167" t="s">
        <v>286</v>
      </c>
      <c r="J8" s="167" t="s">
        <v>287</v>
      </c>
      <c r="K8" s="167" t="s">
        <v>288</v>
      </c>
      <c r="L8" s="167" t="s">
        <v>289</v>
      </c>
      <c r="M8" s="167" t="s">
        <v>290</v>
      </c>
      <c r="N8" s="168" t="s">
        <v>291</v>
      </c>
      <c r="O8" s="168" t="s">
        <v>292</v>
      </c>
    </row>
    <row r="9" spans="1:18">
      <c r="B9" s="16" t="s">
        <v>293</v>
      </c>
      <c r="C9" s="16" t="s">
        <v>566</v>
      </c>
      <c r="D9" s="229">
        <v>0</v>
      </c>
      <c r="E9" s="229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6">
        <v>2.7606393350498834E-6</v>
      </c>
      <c r="O9" s="103"/>
      <c r="Q9" s="435"/>
      <c r="R9" s="435"/>
    </row>
    <row r="10" spans="1:18">
      <c r="B10" s="16" t="s">
        <v>538</v>
      </c>
      <c r="C10" s="16" t="s">
        <v>567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5">
        <v>1.5209149741214607E-6</v>
      </c>
      <c r="O10" s="104"/>
      <c r="Q10" s="435"/>
    </row>
    <row r="11" spans="1:18">
      <c r="B11" s="16" t="s">
        <v>539</v>
      </c>
      <c r="C11" s="16" t="s">
        <v>568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5">
        <v>2.0972780542022188E-7</v>
      </c>
      <c r="O11" s="104">
        <v>0</v>
      </c>
      <c r="Q11" s="435"/>
    </row>
    <row r="12" spans="1:18">
      <c r="B12" s="16" t="s">
        <v>294</v>
      </c>
      <c r="C12" s="16" t="s">
        <v>569</v>
      </c>
      <c r="D12" s="135">
        <v>0</v>
      </c>
      <c r="E12" s="135">
        <v>4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5">
        <v>5.8759128536723682E-5</v>
      </c>
      <c r="O12" s="104"/>
      <c r="Q12" s="435"/>
    </row>
    <row r="13" spans="1:18">
      <c r="B13" s="16" t="s">
        <v>552</v>
      </c>
      <c r="C13" s="16" t="s">
        <v>570</v>
      </c>
      <c r="D13" s="135">
        <v>0</v>
      </c>
      <c r="E13" s="135">
        <v>1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5">
        <v>2.8305486035232907E-6</v>
      </c>
      <c r="O13" s="104"/>
      <c r="Q13" s="435"/>
    </row>
    <row r="14" spans="1:18">
      <c r="B14" s="16" t="s">
        <v>295</v>
      </c>
      <c r="C14" s="16" t="s">
        <v>571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5">
        <v>2.3940040603893474E-6</v>
      </c>
      <c r="O14" s="104"/>
      <c r="Q14" s="435"/>
    </row>
    <row r="15" spans="1:18">
      <c r="B15" s="16" t="s">
        <v>296</v>
      </c>
      <c r="C15" s="16" t="s">
        <v>572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5">
        <v>4.5887667056294842E-6</v>
      </c>
      <c r="O15" s="104"/>
      <c r="Q15" s="435"/>
    </row>
    <row r="16" spans="1:18">
      <c r="B16" s="16" t="s">
        <v>297</v>
      </c>
      <c r="C16" s="16" t="s">
        <v>573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5">
        <v>1.0369874823555415E-7</v>
      </c>
      <c r="O16" s="104"/>
      <c r="Q16" s="435"/>
    </row>
    <row r="17" spans="2:17">
      <c r="B17" s="16" t="s">
        <v>298</v>
      </c>
      <c r="C17" s="16" t="s">
        <v>574</v>
      </c>
      <c r="D17" s="135">
        <v>0</v>
      </c>
      <c r="E17" s="135">
        <v>8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5">
        <v>3.1794735301705633E-5</v>
      </c>
      <c r="O17" s="104"/>
      <c r="Q17" s="435"/>
    </row>
    <row r="18" spans="2:17">
      <c r="B18" s="16" t="s">
        <v>557</v>
      </c>
      <c r="C18" s="16" t="s">
        <v>575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5">
        <v>6.2374602871273392E-7</v>
      </c>
      <c r="O18" s="104">
        <v>5.0000000000000001E-3</v>
      </c>
      <c r="Q18" s="435"/>
    </row>
    <row r="19" spans="2:17">
      <c r="B19" s="16" t="s">
        <v>299</v>
      </c>
      <c r="C19" s="16" t="s">
        <v>576</v>
      </c>
      <c r="D19" s="135">
        <v>0</v>
      </c>
      <c r="E19" s="135">
        <v>94</v>
      </c>
      <c r="F19" s="135">
        <v>0</v>
      </c>
      <c r="G19" s="135">
        <v>0</v>
      </c>
      <c r="H19" s="135">
        <v>0</v>
      </c>
      <c r="I19" s="135">
        <v>0</v>
      </c>
      <c r="J19" s="135">
        <v>6</v>
      </c>
      <c r="K19" s="135">
        <v>0</v>
      </c>
      <c r="L19" s="135">
        <v>0</v>
      </c>
      <c r="M19" s="135">
        <v>6</v>
      </c>
      <c r="N19" s="15">
        <v>2.5136203722866467E-3</v>
      </c>
      <c r="O19" s="104"/>
      <c r="Q19" s="435"/>
    </row>
    <row r="20" spans="2:17">
      <c r="B20" s="16" t="s">
        <v>300</v>
      </c>
      <c r="C20" s="16" t="s">
        <v>577</v>
      </c>
      <c r="D20" s="135">
        <v>0</v>
      </c>
      <c r="E20" s="135">
        <v>10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5">
        <v>6.3434505058295224E-5</v>
      </c>
      <c r="O20" s="104"/>
      <c r="Q20" s="435"/>
    </row>
    <row r="21" spans="2:17">
      <c r="B21" s="16" t="s">
        <v>540</v>
      </c>
      <c r="C21" s="16" t="s">
        <v>578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5">
        <v>4.0586214197061457E-7</v>
      </c>
      <c r="O21" s="104"/>
      <c r="Q21" s="435"/>
    </row>
    <row r="22" spans="2:17">
      <c r="B22" s="16" t="s">
        <v>301</v>
      </c>
      <c r="C22" s="16" t="s">
        <v>579</v>
      </c>
      <c r="D22" s="135">
        <v>0</v>
      </c>
      <c r="E22" s="135">
        <v>2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5">
        <v>1.9564497167107882E-5</v>
      </c>
      <c r="O22" s="104">
        <v>0</v>
      </c>
      <c r="Q22" s="435"/>
    </row>
    <row r="23" spans="2:17">
      <c r="B23" s="16" t="s">
        <v>302</v>
      </c>
      <c r="C23" s="16" t="s">
        <v>580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5">
        <v>4.43535469981284E-7</v>
      </c>
      <c r="O23" s="104">
        <v>0</v>
      </c>
      <c r="Q23" s="435"/>
    </row>
    <row r="24" spans="2:17">
      <c r="B24" s="16" t="s">
        <v>303</v>
      </c>
      <c r="C24" s="16" t="s">
        <v>581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5">
        <v>4.2100915013985279E-7</v>
      </c>
      <c r="O24" s="104"/>
      <c r="Q24" s="435"/>
    </row>
    <row r="25" spans="2:17">
      <c r="B25" s="16" t="s">
        <v>304</v>
      </c>
      <c r="C25" s="16" t="s">
        <v>582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5">
        <v>1.5399458305392217E-6</v>
      </c>
      <c r="O25" s="104"/>
      <c r="Q25" s="435"/>
    </row>
    <row r="26" spans="2:17">
      <c r="B26" s="16" t="s">
        <v>305</v>
      </c>
      <c r="C26" s="16" t="s">
        <v>583</v>
      </c>
      <c r="D26" s="135">
        <v>0</v>
      </c>
      <c r="E26" s="135">
        <v>2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5">
        <v>2.2018312490524479E-5</v>
      </c>
      <c r="O26" s="104"/>
      <c r="Q26" s="435"/>
    </row>
    <row r="27" spans="2:17">
      <c r="B27" s="16" t="s">
        <v>306</v>
      </c>
      <c r="C27" s="16" t="s">
        <v>584</v>
      </c>
      <c r="D27" s="135">
        <v>0</v>
      </c>
      <c r="E27" s="135">
        <v>1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5">
        <v>2.9816303003908208E-6</v>
      </c>
      <c r="O27" s="104">
        <v>0</v>
      </c>
      <c r="Q27" s="435"/>
    </row>
    <row r="28" spans="2:17">
      <c r="B28" s="16" t="s">
        <v>541</v>
      </c>
      <c r="C28" s="16" t="s">
        <v>585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5">
        <v>1.4809113371616779E-6</v>
      </c>
      <c r="O28" s="104">
        <v>0</v>
      </c>
      <c r="Q28" s="435"/>
    </row>
    <row r="29" spans="2:17">
      <c r="B29" s="16" t="s">
        <v>542</v>
      </c>
      <c r="C29" s="16" t="s">
        <v>586</v>
      </c>
      <c r="D29" s="135">
        <v>0</v>
      </c>
      <c r="E29" s="135">
        <v>1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5">
        <v>3.1268862248855671E-6</v>
      </c>
      <c r="O29" s="104"/>
      <c r="Q29" s="435"/>
    </row>
    <row r="30" spans="2:17">
      <c r="B30" s="16" t="s">
        <v>307</v>
      </c>
      <c r="C30" s="16" t="s">
        <v>587</v>
      </c>
      <c r="D30" s="135">
        <v>0</v>
      </c>
      <c r="E30" s="135">
        <v>1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5">
        <v>5.7504257167626018E-5</v>
      </c>
      <c r="O30" s="104">
        <v>0</v>
      </c>
      <c r="Q30" s="435"/>
    </row>
    <row r="31" spans="2:17">
      <c r="B31" s="16" t="s">
        <v>308</v>
      </c>
      <c r="C31" s="16" t="s">
        <v>588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5">
        <v>1.0544647994738933E-6</v>
      </c>
      <c r="O31" s="104">
        <v>0</v>
      </c>
      <c r="Q31" s="435"/>
    </row>
    <row r="32" spans="2:17">
      <c r="B32" s="16" t="s">
        <v>309</v>
      </c>
      <c r="C32" s="16" t="s">
        <v>589</v>
      </c>
      <c r="D32" s="135">
        <v>0</v>
      </c>
      <c r="E32" s="135">
        <v>3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5">
        <v>1.5686086306133188E-5</v>
      </c>
      <c r="O32" s="104"/>
      <c r="Q32" s="435"/>
    </row>
    <row r="33" spans="2:17">
      <c r="B33" s="16" t="s">
        <v>543</v>
      </c>
      <c r="C33" s="16" t="s">
        <v>590</v>
      </c>
      <c r="D33" s="135">
        <v>0</v>
      </c>
      <c r="E33" s="135">
        <v>3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5">
        <v>5.1763929456309576E-6</v>
      </c>
      <c r="O33" s="104"/>
      <c r="Q33" s="435"/>
    </row>
    <row r="34" spans="2:17">
      <c r="B34" s="16" t="s">
        <v>591</v>
      </c>
      <c r="C34" s="16" t="s">
        <v>592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5">
        <v>2.0316410188021865E-6</v>
      </c>
      <c r="O34" s="104"/>
      <c r="Q34" s="435"/>
    </row>
    <row r="35" spans="2:17">
      <c r="B35" s="16" t="s">
        <v>310</v>
      </c>
      <c r="C35" s="16" t="s">
        <v>593</v>
      </c>
      <c r="D35" s="135">
        <v>0</v>
      </c>
      <c r="E35" s="135">
        <v>1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5">
        <v>4.3079644772612985E-6</v>
      </c>
      <c r="O35" s="104">
        <v>0</v>
      </c>
      <c r="Q35" s="435"/>
    </row>
    <row r="36" spans="2:17">
      <c r="B36" s="16" t="s">
        <v>544</v>
      </c>
      <c r="C36" s="16" t="s">
        <v>594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5">
        <v>5.701489228831217E-7</v>
      </c>
      <c r="O36" s="104">
        <v>5.0000000000000001E-3</v>
      </c>
      <c r="Q36" s="435"/>
    </row>
    <row r="37" spans="2:17">
      <c r="B37" s="16" t="s">
        <v>519</v>
      </c>
      <c r="C37" s="16" t="s">
        <v>595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5">
        <v>3.6119788711260435E-8</v>
      </c>
      <c r="O37" s="104">
        <v>0</v>
      </c>
      <c r="Q37" s="435"/>
    </row>
    <row r="38" spans="2:17">
      <c r="B38" s="16" t="s">
        <v>311</v>
      </c>
      <c r="C38" s="16" t="s">
        <v>596</v>
      </c>
      <c r="D38" s="135">
        <v>0</v>
      </c>
      <c r="E38" s="135">
        <v>3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5">
        <v>2.4355223981660543E-5</v>
      </c>
      <c r="O38" s="104">
        <v>0</v>
      </c>
      <c r="Q38" s="435"/>
    </row>
    <row r="39" spans="2:17">
      <c r="B39" s="16" t="s">
        <v>312</v>
      </c>
      <c r="C39" s="16" t="s">
        <v>144</v>
      </c>
      <c r="D39" s="135">
        <v>13991</v>
      </c>
      <c r="E39" s="135">
        <v>76012</v>
      </c>
      <c r="F39" s="135">
        <v>0</v>
      </c>
      <c r="G39" s="135">
        <v>0</v>
      </c>
      <c r="H39" s="135">
        <v>0</v>
      </c>
      <c r="I39" s="135">
        <v>0</v>
      </c>
      <c r="J39" s="135">
        <v>2373</v>
      </c>
      <c r="K39" s="135">
        <v>0</v>
      </c>
      <c r="L39" s="135">
        <v>0</v>
      </c>
      <c r="M39" s="135">
        <v>2373</v>
      </c>
      <c r="N39" s="15">
        <v>0.99226836658748163</v>
      </c>
      <c r="O39" s="104">
        <v>0.01</v>
      </c>
      <c r="Q39" s="435"/>
    </row>
    <row r="40" spans="2:17">
      <c r="B40" s="16" t="s">
        <v>313</v>
      </c>
      <c r="C40" s="16" t="s">
        <v>597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5">
        <v>1.6389839608765487E-7</v>
      </c>
      <c r="O40" s="104"/>
      <c r="Q40" s="435"/>
    </row>
    <row r="41" spans="2:17">
      <c r="B41" s="16" t="s">
        <v>314</v>
      </c>
      <c r="C41" s="16" t="s">
        <v>598</v>
      </c>
      <c r="D41" s="135">
        <v>0</v>
      </c>
      <c r="E41" s="135">
        <v>4</v>
      </c>
      <c r="F41" s="135">
        <v>0</v>
      </c>
      <c r="G41" s="135">
        <v>0</v>
      </c>
      <c r="H41" s="135">
        <v>0</v>
      </c>
      <c r="I41" s="135">
        <v>0</v>
      </c>
      <c r="J41" s="135">
        <v>1</v>
      </c>
      <c r="K41" s="135">
        <v>0</v>
      </c>
      <c r="L41" s="135">
        <v>0</v>
      </c>
      <c r="M41" s="135">
        <v>1</v>
      </c>
      <c r="N41" s="15">
        <v>2.4190005077168389E-4</v>
      </c>
      <c r="O41" s="104">
        <v>0</v>
      </c>
      <c r="Q41" s="435"/>
    </row>
    <row r="42" spans="2:17">
      <c r="B42" s="16" t="s">
        <v>520</v>
      </c>
      <c r="C42" s="16" t="s">
        <v>599</v>
      </c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5">
        <v>3.9188028827593308E-7</v>
      </c>
      <c r="O42" s="104">
        <v>0</v>
      </c>
      <c r="Q42" s="435"/>
    </row>
    <row r="43" spans="2:17">
      <c r="B43" s="16" t="s">
        <v>516</v>
      </c>
      <c r="C43" s="16" t="s">
        <v>600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5">
        <v>3.1731040190429865E-6</v>
      </c>
      <c r="O43" s="104">
        <v>0</v>
      </c>
      <c r="Q43" s="435"/>
    </row>
    <row r="44" spans="2:17">
      <c r="B44" s="16" t="s">
        <v>315</v>
      </c>
      <c r="C44" s="16" t="s">
        <v>601</v>
      </c>
      <c r="D44" s="135">
        <v>0</v>
      </c>
      <c r="E44" s="135">
        <v>17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5">
        <v>2.9080313760813171E-5</v>
      </c>
      <c r="O44" s="104"/>
      <c r="Q44" s="435"/>
    </row>
    <row r="45" spans="2:17">
      <c r="B45" s="16" t="s">
        <v>316</v>
      </c>
      <c r="C45" s="16" t="s">
        <v>602</v>
      </c>
      <c r="D45" s="135">
        <v>0</v>
      </c>
      <c r="E45" s="135">
        <v>152</v>
      </c>
      <c r="F45" s="135">
        <v>0</v>
      </c>
      <c r="G45" s="135">
        <v>0</v>
      </c>
      <c r="H45" s="135">
        <v>0</v>
      </c>
      <c r="I45" s="135">
        <v>0</v>
      </c>
      <c r="J45" s="135">
        <v>11</v>
      </c>
      <c r="K45" s="135">
        <v>0</v>
      </c>
      <c r="L45" s="135">
        <v>0</v>
      </c>
      <c r="M45" s="135">
        <v>11</v>
      </c>
      <c r="N45" s="15">
        <v>4.4447143857069549E-3</v>
      </c>
      <c r="O45" s="104">
        <v>0</v>
      </c>
      <c r="Q45" s="435"/>
    </row>
    <row r="46" spans="2:17">
      <c r="B46" s="16" t="s">
        <v>317</v>
      </c>
      <c r="C46" s="16" t="s">
        <v>603</v>
      </c>
      <c r="D46" s="377">
        <v>0</v>
      </c>
      <c r="E46" s="135">
        <v>2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5">
        <v>6.2813477723356448E-6</v>
      </c>
      <c r="O46" s="104"/>
      <c r="Q46" s="435"/>
    </row>
    <row r="47" spans="2:17">
      <c r="B47" s="16" t="s">
        <v>318</v>
      </c>
      <c r="C47" s="16" t="s">
        <v>604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5">
        <v>1.0776125350350881E-5</v>
      </c>
      <c r="O47" s="104">
        <v>0</v>
      </c>
      <c r="Q47" s="435"/>
    </row>
    <row r="48" spans="2:17">
      <c r="B48" s="16" t="s">
        <v>610</v>
      </c>
      <c r="C48" s="16" t="s">
        <v>611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5">
        <v>1.1002942088064603E-6</v>
      </c>
      <c r="O48" s="104">
        <v>0.01</v>
      </c>
      <c r="Q48" s="435"/>
    </row>
    <row r="49" spans="2:17">
      <c r="B49" s="16" t="s">
        <v>319</v>
      </c>
      <c r="C49" s="16" t="s">
        <v>605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5">
        <v>7.6379759655445985E-6</v>
      </c>
      <c r="O49" s="104"/>
      <c r="Q49" s="435"/>
    </row>
    <row r="50" spans="2:17">
      <c r="B50" s="16" t="s">
        <v>545</v>
      </c>
      <c r="C50" s="16" t="s">
        <v>606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5">
        <v>7.1734677150212922E-7</v>
      </c>
      <c r="O50" s="104"/>
      <c r="Q50" s="435"/>
    </row>
    <row r="51" spans="2:17">
      <c r="B51" s="16" t="s">
        <v>546</v>
      </c>
      <c r="C51" s="16" t="s">
        <v>607</v>
      </c>
      <c r="D51" s="135">
        <v>0</v>
      </c>
      <c r="E51" s="135">
        <v>1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5">
        <v>3.0600840350109779E-6</v>
      </c>
      <c r="O51" s="104"/>
      <c r="Q51" s="435"/>
    </row>
    <row r="52" spans="2:17">
      <c r="B52" s="16" t="s">
        <v>320</v>
      </c>
      <c r="C52" s="16" t="s">
        <v>608</v>
      </c>
      <c r="D52" s="135">
        <v>0</v>
      </c>
      <c r="E52" s="135">
        <v>9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5">
        <v>1.3729092850667607E-4</v>
      </c>
      <c r="O52" s="104"/>
      <c r="Q52" s="435"/>
    </row>
    <row r="53" spans="2:17">
      <c r="B53" s="264" t="s">
        <v>518</v>
      </c>
      <c r="N53" s="169"/>
    </row>
    <row r="54" spans="2:17">
      <c r="N54" s="169"/>
    </row>
    <row r="55" spans="2:17">
      <c r="E55" s="159"/>
      <c r="N55" s="169"/>
    </row>
    <row r="56" spans="2:17">
      <c r="N56" s="169"/>
    </row>
    <row r="57" spans="2:17">
      <c r="N57" s="169"/>
      <c r="O57" s="169"/>
    </row>
    <row r="58" spans="2:17">
      <c r="N58" s="169"/>
    </row>
    <row r="59" spans="2:17">
      <c r="N59" s="169"/>
    </row>
    <row r="60" spans="2:17">
      <c r="N60" s="169"/>
    </row>
    <row r="61" spans="2:17">
      <c r="N61" s="169"/>
      <c r="O61" s="169"/>
    </row>
    <row r="62" spans="2:17">
      <c r="N62" s="169"/>
    </row>
    <row r="63" spans="2:17">
      <c r="N63" s="169"/>
    </row>
    <row r="64" spans="2:17">
      <c r="E64" s="159"/>
      <c r="N64" s="169"/>
      <c r="O64" s="169"/>
    </row>
    <row r="65" spans="14:14">
      <c r="N65" s="169"/>
    </row>
    <row r="66" spans="14:14">
      <c r="N66" s="169"/>
    </row>
    <row r="67" spans="14:14">
      <c r="N67" s="169"/>
    </row>
    <row r="68" spans="14:14">
      <c r="N68" s="169"/>
    </row>
    <row r="69" spans="14:14">
      <c r="N69" s="169"/>
    </row>
    <row r="70" spans="14:14">
      <c r="N70" s="169"/>
    </row>
    <row r="71" spans="14:14">
      <c r="N71" s="169"/>
    </row>
    <row r="72" spans="14:14">
      <c r="N72" s="169"/>
    </row>
    <row r="73" spans="14:14">
      <c r="N73" s="169"/>
    </row>
    <row r="74" spans="14:14">
      <c r="N74" s="169"/>
    </row>
    <row r="75" spans="14:14">
      <c r="N75" s="169"/>
    </row>
    <row r="76" spans="14:14">
      <c r="N76" s="169"/>
    </row>
    <row r="77" spans="14:14">
      <c r="N77" s="169"/>
    </row>
    <row r="78" spans="14:14">
      <c r="N78" s="169"/>
    </row>
    <row r="79" spans="14:14">
      <c r="N79" s="169"/>
    </row>
    <row r="80" spans="14:14">
      <c r="N80" s="169"/>
    </row>
    <row r="81" spans="14:15">
      <c r="N81" s="169"/>
    </row>
    <row r="82" spans="14:15">
      <c r="N82" s="169"/>
    </row>
    <row r="83" spans="14:15">
      <c r="N83" s="169"/>
    </row>
    <row r="84" spans="14:15">
      <c r="N84" s="169"/>
    </row>
    <row r="85" spans="14:15">
      <c r="N85" s="169"/>
      <c r="O85" s="169"/>
    </row>
    <row r="86" spans="14:15">
      <c r="N86" s="169"/>
    </row>
    <row r="87" spans="14:15">
      <c r="N87" s="169"/>
    </row>
    <row r="88" spans="14:15">
      <c r="N88" s="169"/>
    </row>
    <row r="89" spans="14:15">
      <c r="N89" s="169"/>
    </row>
    <row r="90" spans="14:15">
      <c r="N90" s="169"/>
    </row>
    <row r="91" spans="14:15">
      <c r="N91" s="169"/>
    </row>
    <row r="92" spans="14:15">
      <c r="N92" s="169"/>
    </row>
    <row r="93" spans="14:15">
      <c r="N93" s="169"/>
    </row>
    <row r="94" spans="14:15">
      <c r="N94" s="169"/>
    </row>
    <row r="95" spans="14:15">
      <c r="N95" s="169"/>
    </row>
    <row r="96" spans="14:15">
      <c r="N96" s="169"/>
      <c r="O96" s="169"/>
    </row>
    <row r="97" spans="14:14">
      <c r="N97" s="169"/>
    </row>
    <row r="98" spans="14:14">
      <c r="N98" s="169"/>
    </row>
    <row r="99" spans="14:14">
      <c r="N99" s="169"/>
    </row>
    <row r="100" spans="14:14">
      <c r="N100" s="169"/>
    </row>
    <row r="101" spans="14:14">
      <c r="N101" s="169"/>
    </row>
    <row r="102" spans="14:14">
      <c r="N102" s="169"/>
    </row>
    <row r="103" spans="14:14">
      <c r="N103" s="169"/>
    </row>
    <row r="104" spans="14:14">
      <c r="N104" s="169"/>
    </row>
    <row r="105" spans="14:14">
      <c r="N105" s="169"/>
    </row>
    <row r="106" spans="14:14">
      <c r="N106" s="169"/>
    </row>
    <row r="107" spans="14:14">
      <c r="N107" s="169"/>
    </row>
    <row r="108" spans="14:14">
      <c r="N108" s="169"/>
    </row>
    <row r="109" spans="14:14">
      <c r="N109" s="169"/>
    </row>
    <row r="110" spans="14:14">
      <c r="N110" s="169"/>
    </row>
    <row r="111" spans="14:14">
      <c r="N111" s="169"/>
    </row>
    <row r="112" spans="14:14">
      <c r="N112" s="169"/>
    </row>
    <row r="113" spans="5:15">
      <c r="N113" s="169"/>
    </row>
    <row r="114" spans="5:15">
      <c r="N114" s="169"/>
    </row>
    <row r="115" spans="5:15">
      <c r="N115" s="169"/>
    </row>
    <row r="116" spans="5:15">
      <c r="N116" s="169"/>
    </row>
    <row r="117" spans="5:15">
      <c r="N117" s="169"/>
    </row>
    <row r="118" spans="5:15">
      <c r="N118" s="169"/>
    </row>
    <row r="119" spans="5:15">
      <c r="N119" s="169"/>
    </row>
    <row r="120" spans="5:15">
      <c r="E120" s="159"/>
      <c r="N120" s="169"/>
      <c r="O120" s="169"/>
    </row>
    <row r="121" spans="5:15">
      <c r="N121" s="169"/>
    </row>
    <row r="122" spans="5:15">
      <c r="N122" s="169"/>
      <c r="O122" s="169"/>
    </row>
    <row r="123" spans="5:15">
      <c r="N123" s="169"/>
    </row>
    <row r="124" spans="5:15">
      <c r="N124" s="169"/>
    </row>
    <row r="125" spans="5:15">
      <c r="N125" s="169"/>
    </row>
    <row r="126" spans="5:15">
      <c r="N126" s="169"/>
    </row>
    <row r="127" spans="5:15">
      <c r="N127" s="169"/>
    </row>
    <row r="128" spans="5:15">
      <c r="N128" s="169"/>
    </row>
    <row r="129" spans="14:15">
      <c r="N129" s="169"/>
    </row>
    <row r="130" spans="14:15">
      <c r="N130" s="169"/>
    </row>
    <row r="131" spans="14:15">
      <c r="N131" s="169"/>
    </row>
    <row r="132" spans="14:15">
      <c r="N132" s="169"/>
    </row>
    <row r="133" spans="14:15">
      <c r="N133" s="169"/>
    </row>
    <row r="134" spans="14:15">
      <c r="N134" s="169"/>
    </row>
    <row r="135" spans="14:15">
      <c r="N135" s="169"/>
    </row>
    <row r="136" spans="14:15">
      <c r="N136" s="169"/>
    </row>
    <row r="137" spans="14:15">
      <c r="N137" s="169"/>
    </row>
    <row r="138" spans="14:15">
      <c r="N138" s="169"/>
    </row>
    <row r="139" spans="14:15">
      <c r="N139" s="169"/>
    </row>
    <row r="140" spans="14:15">
      <c r="N140" s="169"/>
      <c r="O140" s="169"/>
    </row>
    <row r="141" spans="14:15">
      <c r="N141" s="169"/>
    </row>
    <row r="142" spans="14:15">
      <c r="N142" s="169"/>
    </row>
    <row r="143" spans="14:15">
      <c r="N143" s="169"/>
    </row>
    <row r="144" spans="14:15">
      <c r="N144" s="169"/>
    </row>
    <row r="145" spans="4:15">
      <c r="N145" s="169"/>
    </row>
    <row r="146" spans="4:15">
      <c r="N146" s="169"/>
    </row>
    <row r="147" spans="4:15">
      <c r="N147" s="169"/>
      <c r="O147" s="169"/>
    </row>
    <row r="148" spans="4:15">
      <c r="N148" s="169"/>
    </row>
    <row r="149" spans="4:15">
      <c r="N149" s="169"/>
    </row>
    <row r="150" spans="4:15">
      <c r="N150" s="169"/>
    </row>
    <row r="151" spans="4:15">
      <c r="N151" s="169"/>
    </row>
    <row r="152" spans="4:15">
      <c r="N152" s="169"/>
    </row>
    <row r="153" spans="4:15">
      <c r="E153" s="159"/>
      <c r="N153" s="169"/>
    </row>
    <row r="154" spans="4:15">
      <c r="D154" s="159"/>
      <c r="E154" s="159"/>
      <c r="J154" s="159"/>
      <c r="N154" s="169"/>
      <c r="O154" s="169"/>
    </row>
    <row r="155" spans="4:15">
      <c r="N155" s="169"/>
    </row>
    <row r="156" spans="4:15">
      <c r="N156" s="169"/>
    </row>
    <row r="157" spans="4:15">
      <c r="N157" s="169"/>
    </row>
    <row r="158" spans="4:15">
      <c r="N158" s="169"/>
      <c r="O158" s="169"/>
    </row>
    <row r="159" spans="4:15">
      <c r="N159" s="169"/>
    </row>
    <row r="160" spans="4:15">
      <c r="N160" s="169"/>
    </row>
    <row r="161" spans="14:15">
      <c r="N161" s="169"/>
    </row>
    <row r="162" spans="14:15">
      <c r="N162" s="169"/>
    </row>
    <row r="163" spans="14:15">
      <c r="N163" s="169"/>
    </row>
    <row r="164" spans="14:15">
      <c r="N164" s="169"/>
      <c r="O164" s="169"/>
    </row>
    <row r="165" spans="14:15">
      <c r="N165" s="169"/>
    </row>
    <row r="166" spans="14:15">
      <c r="N166" s="169"/>
      <c r="O166" s="169"/>
    </row>
    <row r="167" spans="14:15">
      <c r="N167" s="169"/>
    </row>
    <row r="168" spans="14:15">
      <c r="N168" s="169"/>
    </row>
    <row r="169" spans="14:15">
      <c r="N169" s="169"/>
    </row>
    <row r="170" spans="14:15">
      <c r="N170" s="169"/>
    </row>
    <row r="171" spans="14:15">
      <c r="N171" s="169"/>
    </row>
    <row r="172" spans="14:15">
      <c r="N172" s="169"/>
    </row>
    <row r="173" spans="14:15">
      <c r="N173" s="169"/>
    </row>
    <row r="174" spans="14:15">
      <c r="N174" s="169"/>
    </row>
    <row r="175" spans="14:15">
      <c r="N175" s="169"/>
    </row>
    <row r="176" spans="14:15">
      <c r="N176" s="169"/>
      <c r="O176" s="169"/>
    </row>
    <row r="177" spans="5:15">
      <c r="N177" s="169"/>
    </row>
    <row r="178" spans="5:15">
      <c r="N178" s="169"/>
    </row>
    <row r="179" spans="5:15">
      <c r="N179" s="169"/>
    </row>
    <row r="180" spans="5:15">
      <c r="E180" s="159"/>
      <c r="N180" s="169"/>
    </row>
    <row r="181" spans="5:15">
      <c r="N181" s="169"/>
    </row>
    <row r="182" spans="5:15">
      <c r="N182" s="169"/>
    </row>
    <row r="183" spans="5:15">
      <c r="N183" s="169"/>
    </row>
    <row r="184" spans="5:15">
      <c r="E184" s="159"/>
      <c r="N184" s="169"/>
    </row>
    <row r="185" spans="5:15">
      <c r="N185" s="169"/>
    </row>
    <row r="186" spans="5:15">
      <c r="N186" s="169"/>
    </row>
    <row r="187" spans="5:15">
      <c r="N187" s="169"/>
      <c r="O187" s="169"/>
    </row>
    <row r="188" spans="5:15">
      <c r="N188" s="169"/>
    </row>
    <row r="189" spans="5:15">
      <c r="N189" s="169"/>
    </row>
    <row r="190" spans="5:15">
      <c r="N190" s="169"/>
    </row>
    <row r="191" spans="5:15">
      <c r="N191" s="169"/>
    </row>
    <row r="192" spans="5:15">
      <c r="N192" s="169"/>
    </row>
    <row r="193" spans="14:15">
      <c r="N193" s="169"/>
    </row>
    <row r="194" spans="14:15">
      <c r="N194" s="169"/>
    </row>
    <row r="195" spans="14:15">
      <c r="N195" s="169"/>
    </row>
    <row r="196" spans="14:15">
      <c r="N196" s="169"/>
    </row>
    <row r="197" spans="14:15">
      <c r="N197" s="169"/>
    </row>
    <row r="198" spans="14:15">
      <c r="N198" s="169"/>
    </row>
    <row r="199" spans="14:15">
      <c r="N199" s="169"/>
    </row>
    <row r="200" spans="14:15">
      <c r="N200" s="169"/>
    </row>
    <row r="201" spans="14:15">
      <c r="N201" s="169"/>
    </row>
    <row r="202" spans="14:15">
      <c r="N202" s="169"/>
    </row>
    <row r="203" spans="14:15">
      <c r="N203" s="169"/>
    </row>
    <row r="204" spans="14:15">
      <c r="N204" s="169"/>
    </row>
    <row r="205" spans="14:15">
      <c r="N205" s="169"/>
      <c r="O205" s="169"/>
    </row>
    <row r="206" spans="14:15">
      <c r="N206" s="169"/>
    </row>
    <row r="207" spans="14:15">
      <c r="N207" s="169"/>
    </row>
    <row r="208" spans="14:15">
      <c r="N208" s="169"/>
    </row>
    <row r="209" spans="5:15">
      <c r="N209" s="169"/>
    </row>
    <row r="210" spans="5:15">
      <c r="N210" s="169"/>
    </row>
    <row r="211" spans="5:15">
      <c r="N211" s="169"/>
    </row>
    <row r="212" spans="5:15">
      <c r="N212" s="169"/>
    </row>
    <row r="213" spans="5:15">
      <c r="N213" s="169"/>
    </row>
    <row r="214" spans="5:15">
      <c r="N214" s="169"/>
    </row>
    <row r="215" spans="5:15">
      <c r="N215" s="169"/>
    </row>
    <row r="216" spans="5:15">
      <c r="N216" s="169"/>
    </row>
    <row r="217" spans="5:15">
      <c r="N217" s="169"/>
    </row>
    <row r="218" spans="5:15">
      <c r="N218" s="169"/>
    </row>
    <row r="219" spans="5:15">
      <c r="N219" s="169"/>
    </row>
    <row r="220" spans="5:15">
      <c r="E220" s="159"/>
      <c r="N220" s="169"/>
      <c r="O220" s="169"/>
    </row>
    <row r="221" spans="5:15">
      <c r="N221" s="169"/>
    </row>
    <row r="222" spans="5:15">
      <c r="N222" s="169"/>
    </row>
    <row r="223" spans="5:15">
      <c r="N223" s="169"/>
    </row>
    <row r="224" spans="5:15">
      <c r="N224" s="169"/>
    </row>
    <row r="225" spans="14:14">
      <c r="N225" s="169"/>
    </row>
    <row r="226" spans="14:14">
      <c r="N226" s="169"/>
    </row>
    <row r="227" spans="14:14">
      <c r="N227" s="169"/>
    </row>
    <row r="228" spans="14:14">
      <c r="N228" s="169"/>
    </row>
    <row r="229" spans="14:14">
      <c r="N229" s="169"/>
    </row>
    <row r="230" spans="14:14">
      <c r="N230" s="169"/>
    </row>
    <row r="231" spans="14:14">
      <c r="N231" s="169"/>
    </row>
    <row r="232" spans="14:14">
      <c r="N232" s="169"/>
    </row>
    <row r="233" spans="14:14">
      <c r="N233" s="169"/>
    </row>
    <row r="234" spans="14:14">
      <c r="N234" s="169"/>
    </row>
    <row r="235" spans="14:14">
      <c r="N235" s="169"/>
    </row>
    <row r="236" spans="14:14">
      <c r="N236" s="169"/>
    </row>
    <row r="237" spans="14:14">
      <c r="N237" s="169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6"/>
  <sheetViews>
    <sheetView showGridLines="0" zoomScale="85" zoomScaleNormal="85" workbookViewId="0"/>
  </sheetViews>
  <sheetFormatPr baseColWidth="10" defaultColWidth="11.42578125" defaultRowHeight="15"/>
  <cols>
    <col min="1" max="1" width="3" style="112" customWidth="1"/>
    <col min="2" max="2" width="11.42578125" style="112"/>
    <col min="3" max="3" width="17" style="112" bestFit="1" customWidth="1"/>
    <col min="4" max="4" width="16.28515625" style="112" bestFit="1" customWidth="1"/>
    <col min="5" max="5" width="15" style="112" bestFit="1" customWidth="1"/>
    <col min="6" max="9" width="11.42578125" style="112"/>
    <col min="10" max="10" width="17.28515625" style="112" bestFit="1" customWidth="1"/>
    <col min="11" max="12" width="11.7109375" style="112" bestFit="1" customWidth="1"/>
    <col min="13" max="13" width="17.28515625" style="112" bestFit="1" customWidth="1"/>
    <col min="14" max="17" width="11.42578125" style="112"/>
    <col min="18" max="18" width="12.28515625" style="112" bestFit="1" customWidth="1"/>
    <col min="19" max="16384" width="11.42578125" style="112"/>
  </cols>
  <sheetData>
    <row r="1" spans="1:15" ht="6" customHeight="1"/>
    <row r="2" spans="1:15">
      <c r="A2" s="437" t="s">
        <v>28</v>
      </c>
      <c r="B2" s="437"/>
      <c r="C2" s="437"/>
      <c r="D2" s="437"/>
    </row>
    <row r="5" spans="1:15">
      <c r="B5" s="12" t="s">
        <v>322</v>
      </c>
    </row>
    <row r="6" spans="1:15">
      <c r="B6" s="206" t="s">
        <v>517</v>
      </c>
    </row>
    <row r="7" spans="1:15" ht="31.5" customHeight="1"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166"/>
      <c r="O7" s="166"/>
    </row>
    <row r="8" spans="1:15" ht="201">
      <c r="D8" s="167" t="s">
        <v>281</v>
      </c>
      <c r="E8" s="167" t="s">
        <v>282</v>
      </c>
      <c r="F8" s="167" t="s">
        <v>283</v>
      </c>
      <c r="G8" s="167" t="s">
        <v>284</v>
      </c>
      <c r="H8" s="167" t="s">
        <v>285</v>
      </c>
      <c r="I8" s="167" t="s">
        <v>286</v>
      </c>
      <c r="J8" s="167" t="s">
        <v>287</v>
      </c>
      <c r="K8" s="167" t="s">
        <v>288</v>
      </c>
      <c r="L8" s="167" t="s">
        <v>289</v>
      </c>
      <c r="M8" s="167" t="s">
        <v>290</v>
      </c>
      <c r="N8" s="168" t="s">
        <v>291</v>
      </c>
      <c r="O8" s="168" t="s">
        <v>292</v>
      </c>
    </row>
    <row r="9" spans="1:15">
      <c r="B9" s="16" t="s">
        <v>293</v>
      </c>
      <c r="C9" s="16" t="s">
        <v>566</v>
      </c>
      <c r="D9" s="229">
        <v>0</v>
      </c>
      <c r="E9" s="229">
        <v>0</v>
      </c>
      <c r="F9" s="227">
        <v>0</v>
      </c>
      <c r="G9" s="227">
        <v>0</v>
      </c>
      <c r="H9" s="227">
        <v>0</v>
      </c>
      <c r="I9" s="227">
        <v>0</v>
      </c>
      <c r="J9" s="229">
        <v>0</v>
      </c>
      <c r="K9" s="229">
        <v>0</v>
      </c>
      <c r="L9" s="229">
        <v>0</v>
      </c>
      <c r="M9" s="229">
        <v>0</v>
      </c>
      <c r="N9" s="226">
        <v>3.0691170571517725E-6</v>
      </c>
      <c r="O9" s="103"/>
    </row>
    <row r="10" spans="1:15">
      <c r="B10" s="16" t="s">
        <v>538</v>
      </c>
      <c r="C10" s="16" t="s">
        <v>567</v>
      </c>
      <c r="D10" s="229">
        <v>0</v>
      </c>
      <c r="E10" s="229">
        <v>0</v>
      </c>
      <c r="F10" s="227">
        <v>0</v>
      </c>
      <c r="G10" s="227">
        <v>0</v>
      </c>
      <c r="H10" s="227">
        <v>0</v>
      </c>
      <c r="I10" s="227">
        <v>0</v>
      </c>
      <c r="J10" s="229">
        <v>0</v>
      </c>
      <c r="K10" s="229">
        <v>0</v>
      </c>
      <c r="L10" s="229">
        <v>0</v>
      </c>
      <c r="M10" s="229">
        <v>0</v>
      </c>
      <c r="N10" s="226">
        <v>1.6908641524769754E-6</v>
      </c>
      <c r="O10" s="103"/>
    </row>
    <row r="11" spans="1:15">
      <c r="B11" s="16" t="s">
        <v>539</v>
      </c>
      <c r="C11" s="16" t="s">
        <v>568</v>
      </c>
      <c r="D11" s="135">
        <v>0</v>
      </c>
      <c r="E11" s="135">
        <v>0</v>
      </c>
      <c r="F11" s="228">
        <v>0</v>
      </c>
      <c r="G11" s="228">
        <v>0</v>
      </c>
      <c r="H11" s="228">
        <v>0</v>
      </c>
      <c r="I11" s="228">
        <v>0</v>
      </c>
      <c r="J11" s="135">
        <v>0</v>
      </c>
      <c r="K11" s="135">
        <v>0</v>
      </c>
      <c r="L11" s="135">
        <v>0</v>
      </c>
      <c r="M11" s="135">
        <v>0</v>
      </c>
      <c r="N11" s="15">
        <v>2.3316308537731532E-7</v>
      </c>
      <c r="O11" s="104">
        <v>0</v>
      </c>
    </row>
    <row r="12" spans="1:15">
      <c r="B12" s="16" t="s">
        <v>294</v>
      </c>
      <c r="C12" s="16" t="s">
        <v>569</v>
      </c>
      <c r="D12" s="135">
        <v>0</v>
      </c>
      <c r="E12" s="135">
        <v>2</v>
      </c>
      <c r="F12" s="228">
        <v>0</v>
      </c>
      <c r="G12" s="228">
        <v>0</v>
      </c>
      <c r="H12" s="228">
        <v>0</v>
      </c>
      <c r="I12" s="228">
        <v>0</v>
      </c>
      <c r="J12" s="135">
        <v>0</v>
      </c>
      <c r="K12" s="135">
        <v>0</v>
      </c>
      <c r="L12" s="135">
        <v>0</v>
      </c>
      <c r="M12" s="135">
        <v>0</v>
      </c>
      <c r="N12" s="15">
        <v>3.449561491459092E-5</v>
      </c>
      <c r="O12" s="104"/>
    </row>
    <row r="13" spans="1:15">
      <c r="B13" s="16" t="s">
        <v>552</v>
      </c>
      <c r="C13" s="16" t="s">
        <v>570</v>
      </c>
      <c r="D13" s="135">
        <v>0</v>
      </c>
      <c r="E13" s="135">
        <v>0</v>
      </c>
      <c r="F13" s="228">
        <v>0</v>
      </c>
      <c r="G13" s="228">
        <v>0</v>
      </c>
      <c r="H13" s="228">
        <v>0</v>
      </c>
      <c r="I13" s="228">
        <v>0</v>
      </c>
      <c r="J13" s="135">
        <v>0</v>
      </c>
      <c r="K13" s="135">
        <v>0</v>
      </c>
      <c r="L13" s="135">
        <v>0</v>
      </c>
      <c r="M13" s="135">
        <v>0</v>
      </c>
      <c r="N13" s="15">
        <v>0</v>
      </c>
      <c r="O13" s="104"/>
    </row>
    <row r="14" spans="1:15">
      <c r="B14" s="16" t="s">
        <v>295</v>
      </c>
      <c r="C14" s="16" t="s">
        <v>571</v>
      </c>
      <c r="D14" s="135">
        <v>0</v>
      </c>
      <c r="E14" s="135">
        <v>0</v>
      </c>
      <c r="F14" s="228">
        <v>0</v>
      </c>
      <c r="G14" s="228">
        <v>0</v>
      </c>
      <c r="H14" s="228">
        <v>0</v>
      </c>
      <c r="I14" s="228">
        <v>0</v>
      </c>
      <c r="J14" s="135">
        <v>0</v>
      </c>
      <c r="K14" s="135">
        <v>0</v>
      </c>
      <c r="L14" s="135">
        <v>0</v>
      </c>
      <c r="M14" s="135">
        <v>0</v>
      </c>
      <c r="N14" s="15">
        <v>2.6615134412329106E-6</v>
      </c>
      <c r="O14" s="104"/>
    </row>
    <row r="15" spans="1:15">
      <c r="B15" s="16" t="s">
        <v>296</v>
      </c>
      <c r="C15" s="16" t="s">
        <v>572</v>
      </c>
      <c r="D15" s="135">
        <v>0</v>
      </c>
      <c r="E15" s="135">
        <v>0</v>
      </c>
      <c r="F15" s="228">
        <v>0</v>
      </c>
      <c r="G15" s="228">
        <v>0</v>
      </c>
      <c r="H15" s="228">
        <v>0</v>
      </c>
      <c r="I15" s="228">
        <v>0</v>
      </c>
      <c r="J15" s="135">
        <v>0</v>
      </c>
      <c r="K15" s="135">
        <v>0</v>
      </c>
      <c r="L15" s="135">
        <v>0</v>
      </c>
      <c r="M15" s="135">
        <v>0</v>
      </c>
      <c r="N15" s="15">
        <v>5.1015219513573716E-6</v>
      </c>
      <c r="O15" s="104"/>
    </row>
    <row r="16" spans="1:15">
      <c r="B16" s="16" t="s">
        <v>297</v>
      </c>
      <c r="C16" s="16" t="s">
        <v>573</v>
      </c>
      <c r="D16" s="135">
        <v>0</v>
      </c>
      <c r="E16" s="135">
        <v>0</v>
      </c>
      <c r="F16" s="228">
        <v>0</v>
      </c>
      <c r="G16" s="228">
        <v>0</v>
      </c>
      <c r="H16" s="228">
        <v>0</v>
      </c>
      <c r="I16" s="228">
        <v>0</v>
      </c>
      <c r="J16" s="135">
        <v>0</v>
      </c>
      <c r="K16" s="135">
        <v>0</v>
      </c>
      <c r="L16" s="135">
        <v>0</v>
      </c>
      <c r="M16" s="135">
        <v>0</v>
      </c>
      <c r="N16" s="15">
        <v>1.1528619221433924E-7</v>
      </c>
      <c r="O16" s="104"/>
    </row>
    <row r="17" spans="2:15">
      <c r="B17" s="16" t="s">
        <v>298</v>
      </c>
      <c r="C17" s="16" t="s">
        <v>574</v>
      </c>
      <c r="D17" s="135">
        <v>0</v>
      </c>
      <c r="E17" s="135">
        <v>8</v>
      </c>
      <c r="F17" s="228">
        <v>0</v>
      </c>
      <c r="G17" s="228">
        <v>0</v>
      </c>
      <c r="H17" s="228">
        <v>0</v>
      </c>
      <c r="I17" s="228">
        <v>0</v>
      </c>
      <c r="J17" s="135">
        <v>0</v>
      </c>
      <c r="K17" s="135">
        <v>0</v>
      </c>
      <c r="L17" s="135">
        <v>0</v>
      </c>
      <c r="M17" s="135">
        <v>0</v>
      </c>
      <c r="N17" s="15">
        <v>3.1643253170141767E-5</v>
      </c>
      <c r="O17" s="104"/>
    </row>
    <row r="18" spans="2:15">
      <c r="B18" s="16" t="s">
        <v>557</v>
      </c>
      <c r="C18" s="16" t="s">
        <v>575</v>
      </c>
      <c r="D18" s="135">
        <v>0</v>
      </c>
      <c r="E18" s="135">
        <v>0</v>
      </c>
      <c r="F18" s="228">
        <v>0</v>
      </c>
      <c r="G18" s="228">
        <v>0</v>
      </c>
      <c r="H18" s="228">
        <v>0</v>
      </c>
      <c r="I18" s="228">
        <v>0</v>
      </c>
      <c r="J18" s="135">
        <v>0</v>
      </c>
      <c r="K18" s="135">
        <v>0</v>
      </c>
      <c r="L18" s="135">
        <v>0</v>
      </c>
      <c r="M18" s="135">
        <v>0</v>
      </c>
      <c r="N18" s="15">
        <v>6.9344428725179328E-7</v>
      </c>
      <c r="O18" s="104">
        <v>5.0000000000000001E-3</v>
      </c>
    </row>
    <row r="19" spans="2:15">
      <c r="B19" s="16" t="s">
        <v>299</v>
      </c>
      <c r="C19" s="16" t="s">
        <v>576</v>
      </c>
      <c r="D19" s="135">
        <v>0</v>
      </c>
      <c r="E19" s="135">
        <v>94</v>
      </c>
      <c r="F19" s="228">
        <v>0</v>
      </c>
      <c r="G19" s="228">
        <v>0</v>
      </c>
      <c r="H19" s="228">
        <v>0</v>
      </c>
      <c r="I19" s="228">
        <v>0</v>
      </c>
      <c r="J19" s="135">
        <v>6</v>
      </c>
      <c r="K19" s="135">
        <v>0</v>
      </c>
      <c r="L19" s="135">
        <v>0</v>
      </c>
      <c r="M19" s="135">
        <v>6</v>
      </c>
      <c r="N19" s="15">
        <v>2.794495848060405E-3</v>
      </c>
      <c r="O19" s="104"/>
    </row>
    <row r="20" spans="2:15">
      <c r="B20" s="16" t="s">
        <v>300</v>
      </c>
      <c r="C20" s="16" t="s">
        <v>577</v>
      </c>
      <c r="D20" s="135">
        <v>0</v>
      </c>
      <c r="E20" s="135">
        <v>3</v>
      </c>
      <c r="F20" s="228">
        <v>0</v>
      </c>
      <c r="G20" s="228">
        <v>0</v>
      </c>
      <c r="H20" s="228">
        <v>0</v>
      </c>
      <c r="I20" s="228">
        <v>0</v>
      </c>
      <c r="J20" s="135">
        <v>0</v>
      </c>
      <c r="K20" s="135">
        <v>0</v>
      </c>
      <c r="L20" s="135">
        <v>0</v>
      </c>
      <c r="M20" s="135">
        <v>0</v>
      </c>
      <c r="N20" s="15">
        <v>5.1844675600628942E-5</v>
      </c>
      <c r="O20" s="104"/>
    </row>
    <row r="21" spans="2:15">
      <c r="B21" s="16" t="s">
        <v>540</v>
      </c>
      <c r="C21" s="16" t="s">
        <v>578</v>
      </c>
      <c r="D21" s="135">
        <v>0</v>
      </c>
      <c r="E21" s="135">
        <v>0</v>
      </c>
      <c r="F21" s="228">
        <v>0</v>
      </c>
      <c r="G21" s="228">
        <v>0</v>
      </c>
      <c r="H21" s="228">
        <v>0</v>
      </c>
      <c r="I21" s="228">
        <v>0</v>
      </c>
      <c r="J21" s="135">
        <v>0</v>
      </c>
      <c r="K21" s="135">
        <v>0</v>
      </c>
      <c r="L21" s="135">
        <v>0</v>
      </c>
      <c r="M21" s="135">
        <v>0</v>
      </c>
      <c r="N21" s="15">
        <v>4.5121374855424909E-7</v>
      </c>
      <c r="O21" s="104"/>
    </row>
    <row r="22" spans="2:15">
      <c r="B22" s="16" t="s">
        <v>301</v>
      </c>
      <c r="C22" s="16" t="s">
        <v>579</v>
      </c>
      <c r="D22" s="135">
        <v>0</v>
      </c>
      <c r="E22" s="135">
        <v>2</v>
      </c>
      <c r="F22" s="228">
        <v>0</v>
      </c>
      <c r="G22" s="228">
        <v>0</v>
      </c>
      <c r="H22" s="228">
        <v>0</v>
      </c>
      <c r="I22" s="228">
        <v>0</v>
      </c>
      <c r="J22" s="135">
        <v>0</v>
      </c>
      <c r="K22" s="135">
        <v>0</v>
      </c>
      <c r="L22" s="135">
        <v>0</v>
      </c>
      <c r="M22" s="135">
        <v>0</v>
      </c>
      <c r="N22" s="15">
        <v>2.0969565261757996E-5</v>
      </c>
      <c r="O22" s="104">
        <v>0</v>
      </c>
    </row>
    <row r="23" spans="2:15">
      <c r="B23" s="16" t="s">
        <v>302</v>
      </c>
      <c r="C23" s="16" t="s">
        <v>580</v>
      </c>
      <c r="D23" s="135">
        <v>0</v>
      </c>
      <c r="E23" s="135">
        <v>0</v>
      </c>
      <c r="F23" s="228">
        <v>0</v>
      </c>
      <c r="G23" s="228">
        <v>0</v>
      </c>
      <c r="H23" s="228">
        <v>0</v>
      </c>
      <c r="I23" s="228">
        <v>0</v>
      </c>
      <c r="J23" s="135">
        <v>0</v>
      </c>
      <c r="K23" s="135">
        <v>0</v>
      </c>
      <c r="L23" s="135">
        <v>0</v>
      </c>
      <c r="M23" s="135">
        <v>0</v>
      </c>
      <c r="N23" s="15">
        <v>4.9309674722387795E-7</v>
      </c>
      <c r="O23" s="104">
        <v>0</v>
      </c>
    </row>
    <row r="24" spans="2:15">
      <c r="B24" s="16" t="s">
        <v>303</v>
      </c>
      <c r="C24" s="16" t="s">
        <v>581</v>
      </c>
      <c r="D24" s="135">
        <v>0</v>
      </c>
      <c r="E24" s="135">
        <v>0</v>
      </c>
      <c r="F24" s="228">
        <v>0</v>
      </c>
      <c r="G24" s="228">
        <v>0</v>
      </c>
      <c r="H24" s="228">
        <v>0</v>
      </c>
      <c r="I24" s="228">
        <v>0</v>
      </c>
      <c r="J24" s="135">
        <v>0</v>
      </c>
      <c r="K24" s="135">
        <v>0</v>
      </c>
      <c r="L24" s="135">
        <v>0</v>
      </c>
      <c r="M24" s="135">
        <v>0</v>
      </c>
      <c r="N24" s="15">
        <v>4.6805330472038853E-7</v>
      </c>
      <c r="O24" s="104"/>
    </row>
    <row r="25" spans="2:15">
      <c r="B25" s="16" t="s">
        <v>304</v>
      </c>
      <c r="C25" s="16" t="s">
        <v>582</v>
      </c>
      <c r="D25" s="135">
        <v>0</v>
      </c>
      <c r="E25" s="135">
        <v>0</v>
      </c>
      <c r="F25" s="228">
        <v>0</v>
      </c>
      <c r="G25" s="228">
        <v>0</v>
      </c>
      <c r="H25" s="228">
        <v>0</v>
      </c>
      <c r="I25" s="228">
        <v>0</v>
      </c>
      <c r="J25" s="135">
        <v>0</v>
      </c>
      <c r="K25" s="135">
        <v>0</v>
      </c>
      <c r="L25" s="135">
        <v>0</v>
      </c>
      <c r="M25" s="135">
        <v>0</v>
      </c>
      <c r="N25" s="15">
        <v>1.6291191132011309E-6</v>
      </c>
      <c r="O25" s="104"/>
    </row>
    <row r="26" spans="2:15">
      <c r="B26" s="16" t="s">
        <v>305</v>
      </c>
      <c r="C26" s="16" t="s">
        <v>583</v>
      </c>
      <c r="D26" s="135">
        <v>0</v>
      </c>
      <c r="E26" s="135">
        <v>2</v>
      </c>
      <c r="F26" s="228">
        <v>0</v>
      </c>
      <c r="G26" s="228">
        <v>0</v>
      </c>
      <c r="H26" s="228">
        <v>0</v>
      </c>
      <c r="I26" s="228">
        <v>0</v>
      </c>
      <c r="J26" s="135">
        <v>0</v>
      </c>
      <c r="K26" s="135">
        <v>0</v>
      </c>
      <c r="L26" s="135">
        <v>0</v>
      </c>
      <c r="M26" s="135">
        <v>0</v>
      </c>
      <c r="N26" s="15">
        <v>2.341648230774549E-5</v>
      </c>
      <c r="O26" s="104"/>
    </row>
    <row r="27" spans="2:15">
      <c r="B27" s="16" t="s">
        <v>306</v>
      </c>
      <c r="C27" s="16" t="s">
        <v>584</v>
      </c>
      <c r="D27" s="135">
        <v>0</v>
      </c>
      <c r="E27" s="135">
        <v>1</v>
      </c>
      <c r="F27" s="228">
        <v>0</v>
      </c>
      <c r="G27" s="228">
        <v>0</v>
      </c>
      <c r="H27" s="228">
        <v>0</v>
      </c>
      <c r="I27" s="228">
        <v>0</v>
      </c>
      <c r="J27" s="135">
        <v>0</v>
      </c>
      <c r="K27" s="135">
        <v>0</v>
      </c>
      <c r="L27" s="135">
        <v>0</v>
      </c>
      <c r="M27" s="135">
        <v>0</v>
      </c>
      <c r="N27" s="15">
        <v>3.1403613332392858E-6</v>
      </c>
      <c r="O27" s="104">
        <v>0</v>
      </c>
    </row>
    <row r="28" spans="2:15">
      <c r="B28" s="16" t="s">
        <v>541</v>
      </c>
      <c r="C28" s="16" t="s">
        <v>585</v>
      </c>
      <c r="D28" s="135">
        <v>0</v>
      </c>
      <c r="E28" s="135">
        <v>0</v>
      </c>
      <c r="F28" s="228">
        <v>0</v>
      </c>
      <c r="G28" s="228">
        <v>0</v>
      </c>
      <c r="H28" s="228">
        <v>0</v>
      </c>
      <c r="I28" s="228">
        <v>0</v>
      </c>
      <c r="J28" s="135">
        <v>0</v>
      </c>
      <c r="K28" s="135">
        <v>0</v>
      </c>
      <c r="L28" s="135">
        <v>0</v>
      </c>
      <c r="M28" s="135">
        <v>0</v>
      </c>
      <c r="N28" s="15">
        <v>1.6463904528587098E-6</v>
      </c>
      <c r="O28" s="104">
        <v>0</v>
      </c>
    </row>
    <row r="29" spans="2:15">
      <c r="B29" s="16" t="s">
        <v>542</v>
      </c>
      <c r="C29" s="16" t="s">
        <v>586</v>
      </c>
      <c r="D29" s="135">
        <v>0</v>
      </c>
      <c r="E29" s="135">
        <v>0</v>
      </c>
      <c r="F29" s="228">
        <v>0</v>
      </c>
      <c r="G29" s="228">
        <v>0</v>
      </c>
      <c r="H29" s="228">
        <v>0</v>
      </c>
      <c r="I29" s="228">
        <v>0</v>
      </c>
      <c r="J29" s="135">
        <v>0</v>
      </c>
      <c r="K29" s="135">
        <v>0</v>
      </c>
      <c r="L29" s="135">
        <v>0</v>
      </c>
      <c r="M29" s="135">
        <v>0</v>
      </c>
      <c r="N29" s="15">
        <v>0</v>
      </c>
      <c r="O29" s="104"/>
    </row>
    <row r="30" spans="2:15">
      <c r="B30" s="16" t="s">
        <v>307</v>
      </c>
      <c r="C30" s="16" t="s">
        <v>587</v>
      </c>
      <c r="D30" s="135">
        <v>0</v>
      </c>
      <c r="E30" s="135">
        <v>1</v>
      </c>
      <c r="F30" s="228">
        <v>0</v>
      </c>
      <c r="G30" s="228">
        <v>0</v>
      </c>
      <c r="H30" s="228">
        <v>0</v>
      </c>
      <c r="I30" s="228">
        <v>0</v>
      </c>
      <c r="J30" s="135">
        <v>0</v>
      </c>
      <c r="K30" s="135">
        <v>0</v>
      </c>
      <c r="L30" s="135">
        <v>0</v>
      </c>
      <c r="M30" s="135">
        <v>0</v>
      </c>
      <c r="N30" s="15">
        <v>5.928689585907969E-5</v>
      </c>
      <c r="O30" s="104">
        <v>0</v>
      </c>
    </row>
    <row r="31" spans="2:15">
      <c r="B31" s="16" t="s">
        <v>308</v>
      </c>
      <c r="C31" s="16" t="s">
        <v>588</v>
      </c>
      <c r="D31" s="135">
        <v>0</v>
      </c>
      <c r="E31" s="135">
        <v>0</v>
      </c>
      <c r="F31" s="228">
        <v>0</v>
      </c>
      <c r="G31" s="228">
        <v>0</v>
      </c>
      <c r="H31" s="228">
        <v>0</v>
      </c>
      <c r="I31" s="228">
        <v>0</v>
      </c>
      <c r="J31" s="135">
        <v>0</v>
      </c>
      <c r="K31" s="135">
        <v>0</v>
      </c>
      <c r="L31" s="135">
        <v>0</v>
      </c>
      <c r="M31" s="135">
        <v>0</v>
      </c>
      <c r="N31" s="15">
        <v>1.1722921792581687E-6</v>
      </c>
      <c r="O31" s="104">
        <v>0</v>
      </c>
    </row>
    <row r="32" spans="2:15">
      <c r="B32" s="16" t="s">
        <v>309</v>
      </c>
      <c r="C32" s="16" t="s">
        <v>589</v>
      </c>
      <c r="D32" s="135">
        <v>0</v>
      </c>
      <c r="E32" s="135">
        <v>1</v>
      </c>
      <c r="F32" s="228">
        <v>0</v>
      </c>
      <c r="G32" s="228">
        <v>0</v>
      </c>
      <c r="H32" s="228">
        <v>0</v>
      </c>
      <c r="I32" s="228">
        <v>0</v>
      </c>
      <c r="J32" s="135">
        <v>0</v>
      </c>
      <c r="K32" s="135">
        <v>0</v>
      </c>
      <c r="L32" s="135">
        <v>0</v>
      </c>
      <c r="M32" s="135">
        <v>0</v>
      </c>
      <c r="N32" s="15">
        <v>5.3804540868272709E-6</v>
      </c>
      <c r="O32" s="104"/>
    </row>
    <row r="33" spans="2:15">
      <c r="B33" s="16" t="s">
        <v>543</v>
      </c>
      <c r="C33" s="16" t="s">
        <v>590</v>
      </c>
      <c r="D33" s="135">
        <v>0</v>
      </c>
      <c r="E33" s="135">
        <v>0</v>
      </c>
      <c r="F33" s="228">
        <v>0</v>
      </c>
      <c r="G33" s="228">
        <v>0</v>
      </c>
      <c r="H33" s="228">
        <v>0</v>
      </c>
      <c r="I33" s="228">
        <v>0</v>
      </c>
      <c r="J33" s="135">
        <v>0</v>
      </c>
      <c r="K33" s="135">
        <v>0</v>
      </c>
      <c r="L33" s="135">
        <v>0</v>
      </c>
      <c r="M33" s="135">
        <v>0</v>
      </c>
      <c r="N33" s="15">
        <v>0</v>
      </c>
      <c r="O33" s="104"/>
    </row>
    <row r="34" spans="2:15">
      <c r="B34" s="16" t="s">
        <v>591</v>
      </c>
      <c r="C34" s="16" t="s">
        <v>592</v>
      </c>
      <c r="D34" s="135">
        <v>0</v>
      </c>
      <c r="E34" s="135">
        <v>0</v>
      </c>
      <c r="F34" s="228">
        <v>0</v>
      </c>
      <c r="G34" s="228">
        <v>0</v>
      </c>
      <c r="H34" s="228">
        <v>0</v>
      </c>
      <c r="I34" s="228">
        <v>0</v>
      </c>
      <c r="J34" s="135">
        <v>0</v>
      </c>
      <c r="K34" s="135">
        <v>0</v>
      </c>
      <c r="L34" s="135">
        <v>0</v>
      </c>
      <c r="M34" s="135">
        <v>0</v>
      </c>
      <c r="N34" s="15">
        <v>2.2586594437198823E-6</v>
      </c>
      <c r="O34" s="104"/>
    </row>
    <row r="35" spans="2:15">
      <c r="B35" s="16" t="s">
        <v>310</v>
      </c>
      <c r="C35" s="16" t="s">
        <v>593</v>
      </c>
      <c r="D35" s="135">
        <v>0</v>
      </c>
      <c r="E35" s="135">
        <v>0</v>
      </c>
      <c r="F35" s="228">
        <v>0</v>
      </c>
      <c r="G35" s="228">
        <v>0</v>
      </c>
      <c r="H35" s="228">
        <v>0</v>
      </c>
      <c r="I35" s="228">
        <v>0</v>
      </c>
      <c r="J35" s="135">
        <v>0</v>
      </c>
      <c r="K35" s="135">
        <v>0</v>
      </c>
      <c r="L35" s="135">
        <v>0</v>
      </c>
      <c r="M35" s="135">
        <v>0</v>
      </c>
      <c r="N35" s="15">
        <v>1.4637460359798128E-7</v>
      </c>
      <c r="O35" s="104">
        <v>0</v>
      </c>
    </row>
    <row r="36" spans="2:15">
      <c r="B36" s="16" t="s">
        <v>544</v>
      </c>
      <c r="C36" s="16" t="s">
        <v>594</v>
      </c>
      <c r="D36" s="135">
        <v>0</v>
      </c>
      <c r="E36" s="135">
        <v>0</v>
      </c>
      <c r="F36" s="228">
        <v>0</v>
      </c>
      <c r="G36" s="228">
        <v>0</v>
      </c>
      <c r="H36" s="228">
        <v>0</v>
      </c>
      <c r="I36" s="228">
        <v>0</v>
      </c>
      <c r="J36" s="135">
        <v>0</v>
      </c>
      <c r="K36" s="135">
        <v>0</v>
      </c>
      <c r="L36" s="135">
        <v>0</v>
      </c>
      <c r="M36" s="135">
        <v>0</v>
      </c>
      <c r="N36" s="15">
        <v>6.3385816543314613E-7</v>
      </c>
      <c r="O36" s="104">
        <v>5.0000000000000001E-3</v>
      </c>
    </row>
    <row r="37" spans="2:15">
      <c r="B37" s="16" t="s">
        <v>519</v>
      </c>
      <c r="C37" s="16" t="s">
        <v>595</v>
      </c>
      <c r="D37" s="135">
        <v>0</v>
      </c>
      <c r="E37" s="135">
        <v>0</v>
      </c>
      <c r="F37" s="228">
        <v>0</v>
      </c>
      <c r="G37" s="228">
        <v>0</v>
      </c>
      <c r="H37" s="228">
        <v>0</v>
      </c>
      <c r="I37" s="228">
        <v>0</v>
      </c>
      <c r="J37" s="135">
        <v>0</v>
      </c>
      <c r="K37" s="135">
        <v>0</v>
      </c>
      <c r="L37" s="135">
        <v>0</v>
      </c>
      <c r="M37" s="135">
        <v>0</v>
      </c>
      <c r="N37" s="15">
        <v>4.0155864703870968E-8</v>
      </c>
      <c r="O37" s="104">
        <v>0</v>
      </c>
    </row>
    <row r="38" spans="2:15">
      <c r="B38" s="16" t="s">
        <v>311</v>
      </c>
      <c r="C38" s="16" t="s">
        <v>596</v>
      </c>
      <c r="D38" s="135">
        <v>0</v>
      </c>
      <c r="E38" s="135">
        <v>1</v>
      </c>
      <c r="F38" s="228">
        <v>0</v>
      </c>
      <c r="G38" s="228">
        <v>0</v>
      </c>
      <c r="H38" s="228">
        <v>0</v>
      </c>
      <c r="I38" s="228">
        <v>0</v>
      </c>
      <c r="J38" s="135">
        <v>0</v>
      </c>
      <c r="K38" s="135">
        <v>0</v>
      </c>
      <c r="L38" s="135">
        <v>0</v>
      </c>
      <c r="M38" s="135">
        <v>0</v>
      </c>
      <c r="N38" s="15">
        <v>8.676257476984767E-6</v>
      </c>
      <c r="O38" s="104">
        <v>0</v>
      </c>
    </row>
    <row r="39" spans="2:15">
      <c r="B39" s="16" t="s">
        <v>312</v>
      </c>
      <c r="C39" s="16" t="s">
        <v>144</v>
      </c>
      <c r="D39" s="135">
        <v>22091</v>
      </c>
      <c r="E39" s="135">
        <v>45631</v>
      </c>
      <c r="F39" s="228">
        <v>0</v>
      </c>
      <c r="G39" s="228">
        <v>0</v>
      </c>
      <c r="H39" s="228">
        <v>0</v>
      </c>
      <c r="I39" s="228">
        <v>0</v>
      </c>
      <c r="J39" s="135">
        <v>1912</v>
      </c>
      <c r="K39" s="135">
        <v>0</v>
      </c>
      <c r="L39" s="135">
        <v>0</v>
      </c>
      <c r="M39" s="135">
        <v>1912</v>
      </c>
      <c r="N39" s="15">
        <v>0.99157470113320878</v>
      </c>
      <c r="O39" s="104">
        <v>0.01</v>
      </c>
    </row>
    <row r="40" spans="2:15">
      <c r="B40" s="16" t="s">
        <v>313</v>
      </c>
      <c r="C40" s="16" t="s">
        <v>597</v>
      </c>
      <c r="D40" s="135">
        <v>0</v>
      </c>
      <c r="E40" s="135">
        <v>0</v>
      </c>
      <c r="F40" s="228">
        <v>0</v>
      </c>
      <c r="G40" s="228">
        <v>0</v>
      </c>
      <c r="H40" s="228">
        <v>0</v>
      </c>
      <c r="I40" s="228">
        <v>0</v>
      </c>
      <c r="J40" s="135">
        <v>0</v>
      </c>
      <c r="K40" s="135">
        <v>0</v>
      </c>
      <c r="L40" s="135">
        <v>0</v>
      </c>
      <c r="M40" s="135">
        <v>0</v>
      </c>
      <c r="N40" s="15">
        <v>1.8221263338745752E-7</v>
      </c>
      <c r="O40" s="104"/>
    </row>
    <row r="41" spans="2:15">
      <c r="B41" s="16" t="s">
        <v>314</v>
      </c>
      <c r="C41" s="16" t="s">
        <v>598</v>
      </c>
      <c r="D41" s="135">
        <v>0</v>
      </c>
      <c r="E41" s="135">
        <v>4</v>
      </c>
      <c r="F41" s="228">
        <v>0</v>
      </c>
      <c r="G41" s="228">
        <v>0</v>
      </c>
      <c r="H41" s="228">
        <v>0</v>
      </c>
      <c r="I41" s="228">
        <v>0</v>
      </c>
      <c r="J41" s="135">
        <v>1</v>
      </c>
      <c r="K41" s="135">
        <v>0</v>
      </c>
      <c r="L41" s="135">
        <v>0</v>
      </c>
      <c r="M41" s="135">
        <v>1</v>
      </c>
      <c r="N41" s="15">
        <v>2.4676901497606453E-4</v>
      </c>
      <c r="O41" s="104">
        <v>0</v>
      </c>
    </row>
    <row r="42" spans="2:15">
      <c r="B42" s="16" t="s">
        <v>520</v>
      </c>
      <c r="C42" s="16" t="s">
        <v>599</v>
      </c>
      <c r="D42" s="135">
        <v>0</v>
      </c>
      <c r="E42" s="135">
        <v>0</v>
      </c>
      <c r="F42" s="228">
        <v>0</v>
      </c>
      <c r="G42" s="228">
        <v>0</v>
      </c>
      <c r="H42" s="228">
        <v>0</v>
      </c>
      <c r="I42" s="228">
        <v>0</v>
      </c>
      <c r="J42" s="135">
        <v>0</v>
      </c>
      <c r="K42" s="135">
        <v>0</v>
      </c>
      <c r="L42" s="135">
        <v>0</v>
      </c>
      <c r="M42" s="135">
        <v>0</v>
      </c>
      <c r="N42" s="15">
        <v>4.3566954286242805E-7</v>
      </c>
      <c r="O42" s="104">
        <v>0</v>
      </c>
    </row>
    <row r="43" spans="2:15">
      <c r="B43" s="16" t="s">
        <v>516</v>
      </c>
      <c r="C43" s="16" t="s">
        <v>600</v>
      </c>
      <c r="D43" s="135">
        <v>0</v>
      </c>
      <c r="E43" s="135">
        <v>0</v>
      </c>
      <c r="F43" s="228">
        <v>0</v>
      </c>
      <c r="G43" s="228">
        <v>0</v>
      </c>
      <c r="H43" s="228">
        <v>0</v>
      </c>
      <c r="I43" s="228">
        <v>0</v>
      </c>
      <c r="J43" s="135">
        <v>0</v>
      </c>
      <c r="K43" s="135">
        <v>0</v>
      </c>
      <c r="L43" s="135">
        <v>0</v>
      </c>
      <c r="M43" s="135">
        <v>0</v>
      </c>
      <c r="N43" s="15">
        <v>3.5276711250604929E-6</v>
      </c>
      <c r="O43" s="104">
        <v>0</v>
      </c>
    </row>
    <row r="44" spans="2:15">
      <c r="B44" s="16" t="s">
        <v>315</v>
      </c>
      <c r="C44" s="16" t="s">
        <v>601</v>
      </c>
      <c r="D44" s="377">
        <v>0</v>
      </c>
      <c r="E44" s="135">
        <v>17</v>
      </c>
      <c r="F44" s="228">
        <v>0</v>
      </c>
      <c r="G44" s="228">
        <v>0</v>
      </c>
      <c r="H44" s="228">
        <v>0</v>
      </c>
      <c r="I44" s="228">
        <v>0</v>
      </c>
      <c r="J44" s="135">
        <v>0</v>
      </c>
      <c r="K44" s="135">
        <v>0</v>
      </c>
      <c r="L44" s="135">
        <v>0</v>
      </c>
      <c r="M44" s="135">
        <v>0</v>
      </c>
      <c r="N44" s="15">
        <v>2.9406614684485294E-5</v>
      </c>
      <c r="O44" s="104"/>
    </row>
    <row r="45" spans="2:15">
      <c r="B45" s="16" t="s">
        <v>316</v>
      </c>
      <c r="C45" s="16" t="s">
        <v>602</v>
      </c>
      <c r="D45" s="135">
        <v>0</v>
      </c>
      <c r="E45" s="135">
        <v>150</v>
      </c>
      <c r="F45" s="228">
        <v>0</v>
      </c>
      <c r="G45" s="228">
        <v>0</v>
      </c>
      <c r="H45" s="228">
        <v>0</v>
      </c>
      <c r="I45" s="228">
        <v>0</v>
      </c>
      <c r="J45" s="135">
        <v>11</v>
      </c>
      <c r="K45" s="135">
        <v>0</v>
      </c>
      <c r="L45" s="135">
        <v>0</v>
      </c>
      <c r="M45" s="135">
        <v>11</v>
      </c>
      <c r="N45" s="15">
        <v>4.9310840537814685E-3</v>
      </c>
      <c r="O45" s="104">
        <v>0</v>
      </c>
    </row>
    <row r="46" spans="2:15">
      <c r="B46" s="16" t="s">
        <v>317</v>
      </c>
      <c r="C46" s="16" t="s">
        <v>603</v>
      </c>
      <c r="D46" s="135">
        <v>0</v>
      </c>
      <c r="E46" s="135">
        <v>0</v>
      </c>
      <c r="F46" s="228">
        <v>0</v>
      </c>
      <c r="G46" s="228">
        <v>0</v>
      </c>
      <c r="H46" s="228">
        <v>0</v>
      </c>
      <c r="I46" s="228">
        <v>0</v>
      </c>
      <c r="J46" s="135">
        <v>0</v>
      </c>
      <c r="K46" s="135">
        <v>0</v>
      </c>
      <c r="L46" s="135">
        <v>0</v>
      </c>
      <c r="M46" s="135">
        <v>0</v>
      </c>
      <c r="N46" s="15">
        <v>2.7349166347776206E-6</v>
      </c>
      <c r="O46" s="104"/>
    </row>
    <row r="47" spans="2:15">
      <c r="B47" s="16" t="s">
        <v>318</v>
      </c>
      <c r="C47" s="16" t="s">
        <v>604</v>
      </c>
      <c r="D47" s="135">
        <v>0</v>
      </c>
      <c r="E47" s="135">
        <v>0</v>
      </c>
      <c r="F47" s="228">
        <v>0</v>
      </c>
      <c r="G47" s="228">
        <v>0</v>
      </c>
      <c r="H47" s="228">
        <v>0</v>
      </c>
      <c r="I47" s="228">
        <v>0</v>
      </c>
      <c r="J47" s="135">
        <v>0</v>
      </c>
      <c r="K47" s="135">
        <v>0</v>
      </c>
      <c r="L47" s="135">
        <v>0</v>
      </c>
      <c r="M47" s="135">
        <v>0</v>
      </c>
      <c r="N47" s="15">
        <v>1.1980264753479613E-5</v>
      </c>
      <c r="O47" s="104">
        <v>0</v>
      </c>
    </row>
    <row r="48" spans="2:15">
      <c r="B48" s="16" t="s">
        <v>610</v>
      </c>
      <c r="C48" s="16" t="s">
        <v>611</v>
      </c>
      <c r="D48" s="135">
        <v>0</v>
      </c>
      <c r="E48" s="135">
        <v>0</v>
      </c>
      <c r="F48" s="228">
        <v>0</v>
      </c>
      <c r="G48" s="228">
        <v>0</v>
      </c>
      <c r="H48" s="228">
        <v>0</v>
      </c>
      <c r="I48" s="228">
        <v>0</v>
      </c>
      <c r="J48" s="135">
        <v>0</v>
      </c>
      <c r="K48" s="135">
        <v>0</v>
      </c>
      <c r="L48" s="135">
        <v>0</v>
      </c>
      <c r="M48" s="135">
        <v>0</v>
      </c>
      <c r="N48" s="15">
        <v>1.2232426312480264E-6</v>
      </c>
      <c r="O48" s="104">
        <v>0.01</v>
      </c>
    </row>
    <row r="49" spans="2:15">
      <c r="B49" s="16" t="s">
        <v>319</v>
      </c>
      <c r="C49" s="16" t="s">
        <v>605</v>
      </c>
      <c r="D49" s="135">
        <v>0</v>
      </c>
      <c r="E49" s="135">
        <v>0</v>
      </c>
      <c r="F49" s="228">
        <v>0</v>
      </c>
      <c r="G49" s="228">
        <v>0</v>
      </c>
      <c r="H49" s="228">
        <v>0</v>
      </c>
      <c r="I49" s="228">
        <v>0</v>
      </c>
      <c r="J49" s="135">
        <v>0</v>
      </c>
      <c r="K49" s="135">
        <v>0</v>
      </c>
      <c r="L49" s="135">
        <v>0</v>
      </c>
      <c r="M49" s="135">
        <v>0</v>
      </c>
      <c r="N49" s="15">
        <v>8.491454142648672E-6</v>
      </c>
      <c r="O49" s="104"/>
    </row>
    <row r="50" spans="2:15">
      <c r="B50" s="16" t="s">
        <v>545</v>
      </c>
      <c r="C50" s="16" t="s">
        <v>606</v>
      </c>
      <c r="D50" s="135">
        <v>0</v>
      </c>
      <c r="E50" s="135">
        <v>0</v>
      </c>
      <c r="F50" s="228">
        <v>0</v>
      </c>
      <c r="G50" s="228">
        <v>0</v>
      </c>
      <c r="H50" s="228">
        <v>0</v>
      </c>
      <c r="I50" s="228">
        <v>0</v>
      </c>
      <c r="J50" s="135">
        <v>0</v>
      </c>
      <c r="K50" s="135">
        <v>0</v>
      </c>
      <c r="L50" s="135">
        <v>0</v>
      </c>
      <c r="M50" s="135">
        <v>0</v>
      </c>
      <c r="N50" s="15">
        <v>7.9750410868870625E-7</v>
      </c>
      <c r="O50" s="104"/>
    </row>
    <row r="51" spans="2:15">
      <c r="B51" s="16" t="s">
        <v>546</v>
      </c>
      <c r="C51" s="16" t="s">
        <v>607</v>
      </c>
      <c r="D51" s="135">
        <v>0</v>
      </c>
      <c r="E51" s="135">
        <v>1</v>
      </c>
      <c r="F51" s="228">
        <v>0</v>
      </c>
      <c r="G51" s="228">
        <v>0</v>
      </c>
      <c r="H51" s="228">
        <v>0</v>
      </c>
      <c r="I51" s="228">
        <v>0</v>
      </c>
      <c r="J51" s="135">
        <v>0</v>
      </c>
      <c r="K51" s="135">
        <v>0</v>
      </c>
      <c r="L51" s="135">
        <v>0</v>
      </c>
      <c r="M51" s="135">
        <v>0</v>
      </c>
      <c r="N51" s="15">
        <v>3.1187721586673122E-6</v>
      </c>
      <c r="O51" s="104"/>
    </row>
    <row r="52" spans="2:15">
      <c r="B52" s="16" t="s">
        <v>320</v>
      </c>
      <c r="C52" s="16" t="s">
        <v>608</v>
      </c>
      <c r="D52" s="135">
        <v>0</v>
      </c>
      <c r="E52" s="135">
        <v>5</v>
      </c>
      <c r="F52" s="228">
        <v>0</v>
      </c>
      <c r="G52" s="228">
        <v>0</v>
      </c>
      <c r="H52" s="228">
        <v>0</v>
      </c>
      <c r="I52" s="228">
        <v>0</v>
      </c>
      <c r="J52" s="135">
        <v>0</v>
      </c>
      <c r="K52" s="135">
        <v>0</v>
      </c>
      <c r="L52" s="135">
        <v>0</v>
      </c>
      <c r="M52" s="135">
        <v>0</v>
      </c>
      <c r="N52" s="15">
        <v>1.2969394375669156E-4</v>
      </c>
      <c r="O52" s="104"/>
    </row>
    <row r="53" spans="2:15">
      <c r="B53" s="264" t="s">
        <v>609</v>
      </c>
      <c r="N53" s="169"/>
    </row>
    <row r="54" spans="2:15">
      <c r="E54" s="159"/>
      <c r="N54" s="169"/>
    </row>
    <row r="55" spans="2:15">
      <c r="N55" s="169"/>
    </row>
    <row r="56" spans="2:15">
      <c r="N56" s="169"/>
      <c r="O56" s="169"/>
    </row>
    <row r="57" spans="2:15">
      <c r="N57" s="169"/>
    </row>
    <row r="58" spans="2:15">
      <c r="N58" s="169"/>
    </row>
    <row r="59" spans="2:15">
      <c r="N59" s="169"/>
    </row>
    <row r="60" spans="2:15">
      <c r="N60" s="169"/>
      <c r="O60" s="169"/>
    </row>
    <row r="61" spans="2:15">
      <c r="N61" s="169"/>
    </row>
    <row r="62" spans="2:15">
      <c r="N62" s="169"/>
    </row>
    <row r="63" spans="2:15">
      <c r="E63" s="159"/>
      <c r="N63" s="169"/>
      <c r="O63" s="169"/>
    </row>
    <row r="64" spans="2:15">
      <c r="N64" s="169"/>
    </row>
    <row r="65" spans="14:14">
      <c r="N65" s="169"/>
    </row>
    <row r="66" spans="14:14">
      <c r="N66" s="169"/>
    </row>
    <row r="67" spans="14:14">
      <c r="N67" s="169"/>
    </row>
    <row r="68" spans="14:14">
      <c r="N68" s="169"/>
    </row>
    <row r="69" spans="14:14">
      <c r="N69" s="169"/>
    </row>
    <row r="70" spans="14:14">
      <c r="N70" s="169"/>
    </row>
    <row r="71" spans="14:14">
      <c r="N71" s="169"/>
    </row>
    <row r="72" spans="14:14">
      <c r="N72" s="169"/>
    </row>
    <row r="73" spans="14:14">
      <c r="N73" s="169"/>
    </row>
    <row r="74" spans="14:14">
      <c r="N74" s="169"/>
    </row>
    <row r="75" spans="14:14">
      <c r="N75" s="169"/>
    </row>
    <row r="76" spans="14:14">
      <c r="N76" s="169"/>
    </row>
    <row r="77" spans="14:14">
      <c r="N77" s="169"/>
    </row>
    <row r="78" spans="14:14">
      <c r="N78" s="169"/>
    </row>
    <row r="79" spans="14:14">
      <c r="N79" s="169"/>
    </row>
    <row r="80" spans="14:14">
      <c r="N80" s="169"/>
    </row>
    <row r="81" spans="14:15">
      <c r="N81" s="169"/>
    </row>
    <row r="82" spans="14:15">
      <c r="N82" s="169"/>
    </row>
    <row r="83" spans="14:15">
      <c r="N83" s="169"/>
    </row>
    <row r="84" spans="14:15">
      <c r="N84" s="169"/>
      <c r="O84" s="169"/>
    </row>
    <row r="85" spans="14:15">
      <c r="N85" s="169"/>
    </row>
    <row r="86" spans="14:15">
      <c r="N86" s="169"/>
    </row>
    <row r="87" spans="14:15">
      <c r="N87" s="169"/>
    </row>
    <row r="88" spans="14:15">
      <c r="N88" s="169"/>
    </row>
    <row r="89" spans="14:15">
      <c r="N89" s="169"/>
    </row>
    <row r="90" spans="14:15">
      <c r="N90" s="169"/>
    </row>
    <row r="91" spans="14:15">
      <c r="N91" s="169"/>
    </row>
    <row r="92" spans="14:15">
      <c r="N92" s="169"/>
    </row>
    <row r="93" spans="14:15">
      <c r="N93" s="169"/>
    </row>
    <row r="94" spans="14:15">
      <c r="N94" s="169"/>
    </row>
    <row r="95" spans="14:15">
      <c r="N95" s="169"/>
      <c r="O95" s="169"/>
    </row>
    <row r="96" spans="14:15">
      <c r="N96" s="169"/>
    </row>
    <row r="97" spans="14:14">
      <c r="N97" s="169"/>
    </row>
    <row r="98" spans="14:14">
      <c r="N98" s="169"/>
    </row>
    <row r="99" spans="14:14">
      <c r="N99" s="169"/>
    </row>
    <row r="100" spans="14:14">
      <c r="N100" s="169"/>
    </row>
    <row r="101" spans="14:14">
      <c r="N101" s="169"/>
    </row>
    <row r="102" spans="14:14">
      <c r="N102" s="169"/>
    </row>
    <row r="103" spans="14:14">
      <c r="N103" s="169"/>
    </row>
    <row r="104" spans="14:14">
      <c r="N104" s="169"/>
    </row>
    <row r="105" spans="14:14">
      <c r="N105" s="169"/>
    </row>
    <row r="106" spans="14:14">
      <c r="N106" s="169"/>
    </row>
    <row r="107" spans="14:14">
      <c r="N107" s="169"/>
    </row>
    <row r="108" spans="14:14">
      <c r="N108" s="169"/>
    </row>
    <row r="109" spans="14:14">
      <c r="N109" s="169"/>
    </row>
    <row r="110" spans="14:14">
      <c r="N110" s="169"/>
    </row>
    <row r="111" spans="14:14">
      <c r="N111" s="169"/>
    </row>
    <row r="112" spans="14:14">
      <c r="N112" s="169"/>
    </row>
    <row r="113" spans="5:15">
      <c r="N113" s="169"/>
    </row>
    <row r="114" spans="5:15">
      <c r="N114" s="169"/>
    </row>
    <row r="115" spans="5:15">
      <c r="N115" s="169"/>
    </row>
    <row r="116" spans="5:15">
      <c r="N116" s="169"/>
    </row>
    <row r="117" spans="5:15">
      <c r="N117" s="169"/>
    </row>
    <row r="118" spans="5:15">
      <c r="N118" s="169"/>
    </row>
    <row r="119" spans="5:15">
      <c r="E119" s="159"/>
      <c r="N119" s="169"/>
      <c r="O119" s="169"/>
    </row>
    <row r="120" spans="5:15">
      <c r="N120" s="169"/>
    </row>
    <row r="121" spans="5:15">
      <c r="N121" s="169"/>
      <c r="O121" s="169"/>
    </row>
    <row r="122" spans="5:15">
      <c r="N122" s="169"/>
    </row>
    <row r="123" spans="5:15">
      <c r="N123" s="169"/>
    </row>
    <row r="124" spans="5:15">
      <c r="N124" s="169"/>
    </row>
    <row r="125" spans="5:15">
      <c r="N125" s="169"/>
    </row>
    <row r="126" spans="5:15">
      <c r="N126" s="169"/>
    </row>
    <row r="127" spans="5:15">
      <c r="N127" s="169"/>
    </row>
    <row r="128" spans="5:15">
      <c r="N128" s="169"/>
    </row>
    <row r="129" spans="14:15">
      <c r="N129" s="169"/>
    </row>
    <row r="130" spans="14:15">
      <c r="N130" s="169"/>
    </row>
    <row r="131" spans="14:15">
      <c r="N131" s="169"/>
    </row>
    <row r="132" spans="14:15">
      <c r="N132" s="169"/>
    </row>
    <row r="133" spans="14:15">
      <c r="N133" s="169"/>
    </row>
    <row r="134" spans="14:15">
      <c r="N134" s="169"/>
    </row>
    <row r="135" spans="14:15">
      <c r="N135" s="169"/>
    </row>
    <row r="136" spans="14:15">
      <c r="N136" s="169"/>
    </row>
    <row r="137" spans="14:15">
      <c r="N137" s="169"/>
    </row>
    <row r="138" spans="14:15">
      <c r="N138" s="169"/>
    </row>
    <row r="139" spans="14:15">
      <c r="N139" s="169"/>
      <c r="O139" s="169"/>
    </row>
    <row r="140" spans="14:15">
      <c r="N140" s="169"/>
    </row>
    <row r="141" spans="14:15">
      <c r="N141" s="169"/>
    </row>
    <row r="142" spans="14:15">
      <c r="N142" s="169"/>
    </row>
    <row r="143" spans="14:15">
      <c r="N143" s="169"/>
    </row>
    <row r="144" spans="14:15">
      <c r="N144" s="169"/>
    </row>
    <row r="145" spans="4:15">
      <c r="N145" s="169"/>
    </row>
    <row r="146" spans="4:15">
      <c r="N146" s="169"/>
      <c r="O146" s="169"/>
    </row>
    <row r="147" spans="4:15">
      <c r="N147" s="169"/>
    </row>
    <row r="148" spans="4:15">
      <c r="N148" s="169"/>
    </row>
    <row r="149" spans="4:15">
      <c r="N149" s="169"/>
    </row>
    <row r="150" spans="4:15">
      <c r="N150" s="169"/>
    </row>
    <row r="151" spans="4:15">
      <c r="N151" s="169"/>
    </row>
    <row r="152" spans="4:15">
      <c r="E152" s="159"/>
      <c r="N152" s="169"/>
    </row>
    <row r="153" spans="4:15">
      <c r="D153" s="159"/>
      <c r="E153" s="159"/>
      <c r="J153" s="159"/>
      <c r="N153" s="169"/>
      <c r="O153" s="169"/>
    </row>
    <row r="154" spans="4:15">
      <c r="N154" s="169"/>
    </row>
    <row r="155" spans="4:15">
      <c r="N155" s="169"/>
    </row>
    <row r="156" spans="4:15">
      <c r="N156" s="169"/>
    </row>
    <row r="157" spans="4:15">
      <c r="N157" s="169"/>
      <c r="O157" s="169"/>
    </row>
    <row r="158" spans="4:15">
      <c r="N158" s="169"/>
    </row>
    <row r="159" spans="4:15">
      <c r="N159" s="169"/>
    </row>
    <row r="160" spans="4:15">
      <c r="N160" s="169"/>
    </row>
    <row r="161" spans="14:15">
      <c r="N161" s="169"/>
    </row>
    <row r="162" spans="14:15">
      <c r="N162" s="169"/>
    </row>
    <row r="163" spans="14:15">
      <c r="N163" s="169"/>
      <c r="O163" s="169"/>
    </row>
    <row r="164" spans="14:15">
      <c r="N164" s="169"/>
    </row>
    <row r="165" spans="14:15">
      <c r="N165" s="169"/>
      <c r="O165" s="169"/>
    </row>
    <row r="166" spans="14:15">
      <c r="N166" s="169"/>
    </row>
    <row r="167" spans="14:15">
      <c r="N167" s="169"/>
    </row>
    <row r="168" spans="14:15">
      <c r="N168" s="169"/>
    </row>
    <row r="169" spans="14:15">
      <c r="N169" s="169"/>
    </row>
    <row r="170" spans="14:15">
      <c r="N170" s="169"/>
    </row>
    <row r="171" spans="14:15">
      <c r="N171" s="169"/>
    </row>
    <row r="172" spans="14:15">
      <c r="N172" s="169"/>
    </row>
    <row r="173" spans="14:15">
      <c r="N173" s="169"/>
    </row>
    <row r="174" spans="14:15">
      <c r="N174" s="169"/>
    </row>
    <row r="175" spans="14:15">
      <c r="N175" s="169"/>
      <c r="O175" s="169"/>
    </row>
    <row r="176" spans="14:15">
      <c r="N176" s="169"/>
    </row>
    <row r="177" spans="5:15">
      <c r="N177" s="169"/>
    </row>
    <row r="178" spans="5:15">
      <c r="N178" s="169"/>
    </row>
    <row r="179" spans="5:15">
      <c r="E179" s="159"/>
      <c r="N179" s="169"/>
    </row>
    <row r="180" spans="5:15">
      <c r="N180" s="169"/>
    </row>
    <row r="181" spans="5:15">
      <c r="N181" s="169"/>
    </row>
    <row r="182" spans="5:15">
      <c r="N182" s="169"/>
    </row>
    <row r="183" spans="5:15">
      <c r="E183" s="159"/>
      <c r="N183" s="169"/>
    </row>
    <row r="184" spans="5:15">
      <c r="N184" s="169"/>
    </row>
    <row r="185" spans="5:15">
      <c r="N185" s="169"/>
    </row>
    <row r="186" spans="5:15">
      <c r="N186" s="169"/>
      <c r="O186" s="169"/>
    </row>
    <row r="187" spans="5:15">
      <c r="N187" s="169"/>
    </row>
    <row r="188" spans="5:15">
      <c r="N188" s="169"/>
    </row>
    <row r="189" spans="5:15">
      <c r="N189" s="169"/>
    </row>
    <row r="190" spans="5:15">
      <c r="N190" s="169"/>
    </row>
    <row r="191" spans="5:15">
      <c r="N191" s="169"/>
    </row>
    <row r="192" spans="5:15">
      <c r="N192" s="169"/>
    </row>
    <row r="193" spans="14:15">
      <c r="N193" s="169"/>
    </row>
    <row r="194" spans="14:15">
      <c r="N194" s="169"/>
    </row>
    <row r="195" spans="14:15">
      <c r="N195" s="169"/>
    </row>
    <row r="196" spans="14:15">
      <c r="N196" s="169"/>
    </row>
    <row r="197" spans="14:15">
      <c r="N197" s="169"/>
    </row>
    <row r="198" spans="14:15">
      <c r="N198" s="169"/>
    </row>
    <row r="199" spans="14:15">
      <c r="N199" s="169"/>
    </row>
    <row r="200" spans="14:15">
      <c r="N200" s="169"/>
    </row>
    <row r="201" spans="14:15">
      <c r="N201" s="169"/>
    </row>
    <row r="202" spans="14:15">
      <c r="N202" s="169"/>
    </row>
    <row r="203" spans="14:15">
      <c r="N203" s="169"/>
    </row>
    <row r="204" spans="14:15">
      <c r="N204" s="169"/>
      <c r="O204" s="169"/>
    </row>
    <row r="205" spans="14:15">
      <c r="N205" s="169"/>
    </row>
    <row r="206" spans="14:15">
      <c r="N206" s="169"/>
    </row>
    <row r="207" spans="14:15">
      <c r="N207" s="169"/>
    </row>
    <row r="208" spans="14:15">
      <c r="N208" s="169"/>
    </row>
    <row r="209" spans="5:15">
      <c r="N209" s="169"/>
    </row>
    <row r="210" spans="5:15">
      <c r="N210" s="169"/>
    </row>
    <row r="211" spans="5:15">
      <c r="N211" s="169"/>
    </row>
    <row r="212" spans="5:15">
      <c r="N212" s="169"/>
    </row>
    <row r="213" spans="5:15">
      <c r="N213" s="169"/>
    </row>
    <row r="214" spans="5:15">
      <c r="N214" s="169"/>
    </row>
    <row r="215" spans="5:15">
      <c r="N215" s="169"/>
    </row>
    <row r="216" spans="5:15">
      <c r="N216" s="169"/>
    </row>
    <row r="217" spans="5:15">
      <c r="N217" s="169"/>
    </row>
    <row r="218" spans="5:15">
      <c r="N218" s="169"/>
    </row>
    <row r="219" spans="5:15">
      <c r="E219" s="159"/>
      <c r="N219" s="169"/>
      <c r="O219" s="169"/>
    </row>
    <row r="220" spans="5:15">
      <c r="N220" s="169"/>
    </row>
    <row r="221" spans="5:15">
      <c r="N221" s="169"/>
    </row>
    <row r="222" spans="5:15">
      <c r="N222" s="169"/>
    </row>
    <row r="223" spans="5:15">
      <c r="N223" s="169"/>
    </row>
    <row r="224" spans="5:15">
      <c r="N224" s="169"/>
    </row>
    <row r="225" spans="14:14">
      <c r="N225" s="169"/>
    </row>
    <row r="226" spans="14:14">
      <c r="N226" s="169"/>
    </row>
    <row r="227" spans="14:14">
      <c r="N227" s="169"/>
    </row>
    <row r="228" spans="14:14">
      <c r="N228" s="169"/>
    </row>
    <row r="229" spans="14:14">
      <c r="N229" s="169"/>
    </row>
    <row r="230" spans="14:14">
      <c r="N230" s="169"/>
    </row>
    <row r="231" spans="14:14">
      <c r="N231" s="169"/>
    </row>
    <row r="232" spans="14:14">
      <c r="N232" s="169"/>
    </row>
    <row r="233" spans="14:14">
      <c r="N233" s="169"/>
    </row>
    <row r="234" spans="14:14">
      <c r="N234" s="169"/>
    </row>
    <row r="235" spans="14:14">
      <c r="N235" s="169"/>
    </row>
    <row r="236" spans="14:14">
      <c r="N236" s="169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B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18"/>
  <sheetViews>
    <sheetView showGridLines="0" zoomScale="85" zoomScaleNormal="85" workbookViewId="0"/>
  </sheetViews>
  <sheetFormatPr baseColWidth="10" defaultColWidth="11.42578125" defaultRowHeight="15"/>
  <cols>
    <col min="1" max="1" width="3" style="112" customWidth="1"/>
    <col min="2" max="2" width="11.42578125" style="112"/>
    <col min="3" max="3" width="17" style="112" bestFit="1" customWidth="1"/>
    <col min="4" max="4" width="15.7109375" style="112" bestFit="1" customWidth="1"/>
    <col min="5" max="5" width="17.28515625" style="112" bestFit="1" customWidth="1"/>
    <col min="6" max="9" width="11.5703125" style="112" bestFit="1" customWidth="1"/>
    <col min="10" max="10" width="14.5703125" style="112" bestFit="1" customWidth="1"/>
    <col min="11" max="12" width="11.5703125" style="112" bestFit="1" customWidth="1"/>
    <col min="13" max="13" width="14.5703125" style="112" bestFit="1" customWidth="1"/>
    <col min="14" max="14" width="16.7109375" style="112" customWidth="1"/>
    <col min="15" max="15" width="11.42578125" style="112"/>
    <col min="16" max="16" width="15.28515625" style="112" customWidth="1"/>
    <col min="17" max="17" width="11.42578125" style="112"/>
    <col min="18" max="18" width="12.28515625" style="112" bestFit="1" customWidth="1"/>
    <col min="19" max="16384" width="11.42578125" style="112"/>
  </cols>
  <sheetData>
    <row r="1" spans="1:15" ht="6" customHeight="1"/>
    <row r="2" spans="1:15">
      <c r="A2" s="437" t="s">
        <v>28</v>
      </c>
      <c r="B2" s="437"/>
      <c r="C2" s="437"/>
      <c r="D2" s="437"/>
    </row>
    <row r="5" spans="1:15">
      <c r="B5" s="12" t="s">
        <v>324</v>
      </c>
    </row>
    <row r="6" spans="1:15">
      <c r="B6" s="206" t="s">
        <v>517</v>
      </c>
    </row>
    <row r="7" spans="1:15" ht="31.5" customHeight="1"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166"/>
      <c r="O7" s="166"/>
    </row>
    <row r="8" spans="1:15" ht="201">
      <c r="D8" s="167" t="s">
        <v>281</v>
      </c>
      <c r="E8" s="167" t="s">
        <v>282</v>
      </c>
      <c r="F8" s="167" t="s">
        <v>283</v>
      </c>
      <c r="G8" s="167" t="s">
        <v>284</v>
      </c>
      <c r="H8" s="167" t="s">
        <v>285</v>
      </c>
      <c r="I8" s="167" t="s">
        <v>286</v>
      </c>
      <c r="J8" s="167" t="s">
        <v>287</v>
      </c>
      <c r="K8" s="167" t="s">
        <v>288</v>
      </c>
      <c r="L8" s="167" t="s">
        <v>289</v>
      </c>
      <c r="M8" s="167" t="s">
        <v>290</v>
      </c>
      <c r="N8" s="168" t="s">
        <v>291</v>
      </c>
      <c r="O8" s="168" t="s">
        <v>292</v>
      </c>
    </row>
    <row r="9" spans="1:15">
      <c r="B9" s="16" t="s">
        <v>294</v>
      </c>
      <c r="C9" s="16" t="s">
        <v>569</v>
      </c>
      <c r="D9" s="229">
        <v>0</v>
      </c>
      <c r="E9" s="229">
        <v>2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6">
        <v>1.444930410910274E-4</v>
      </c>
      <c r="O9" s="103"/>
    </row>
    <row r="10" spans="1:15">
      <c r="B10" s="16" t="s">
        <v>552</v>
      </c>
      <c r="C10" s="16" t="s">
        <v>570</v>
      </c>
      <c r="D10" s="229">
        <v>0</v>
      </c>
      <c r="E10" s="229">
        <v>1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6">
        <v>1.6213668256754273E-5</v>
      </c>
      <c r="O10" s="103"/>
    </row>
    <row r="11" spans="1:15">
      <c r="B11" s="16" t="s">
        <v>298</v>
      </c>
      <c r="C11" s="16" t="s">
        <v>574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5">
        <v>6.5709369664115654E-6</v>
      </c>
      <c r="O11" s="104"/>
    </row>
    <row r="12" spans="1:15">
      <c r="B12" s="16" t="s">
        <v>300</v>
      </c>
      <c r="C12" s="16" t="s">
        <v>577</v>
      </c>
      <c r="D12" s="135">
        <v>0</v>
      </c>
      <c r="E12" s="135">
        <v>7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5">
        <v>8.0253822693715905E-5</v>
      </c>
      <c r="O12" s="104"/>
    </row>
    <row r="13" spans="1:15">
      <c r="B13" s="16" t="s">
        <v>301</v>
      </c>
      <c r="C13" s="16" t="s">
        <v>579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5">
        <v>0</v>
      </c>
      <c r="O13" s="104">
        <v>0</v>
      </c>
    </row>
    <row r="14" spans="1:15">
      <c r="B14" s="16" t="s">
        <v>304</v>
      </c>
      <c r="C14" s="16" t="s">
        <v>582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5">
        <v>0</v>
      </c>
      <c r="O14" s="104"/>
    </row>
    <row r="15" spans="1:15">
      <c r="B15" s="16" t="s">
        <v>305</v>
      </c>
      <c r="C15" s="16" t="s">
        <v>583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5">
        <v>0</v>
      </c>
      <c r="O15" s="104"/>
    </row>
    <row r="16" spans="1:15">
      <c r="B16" s="16" t="s">
        <v>306</v>
      </c>
      <c r="C16" s="16" t="s">
        <v>584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5">
        <v>0</v>
      </c>
      <c r="O16" s="104">
        <v>0</v>
      </c>
    </row>
    <row r="17" spans="2:15">
      <c r="B17" s="16" t="s">
        <v>542</v>
      </c>
      <c r="C17" s="16" t="s">
        <v>586</v>
      </c>
      <c r="D17" s="135">
        <v>0</v>
      </c>
      <c r="E17" s="135">
        <v>1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5">
        <v>1.7892014858236272E-5</v>
      </c>
      <c r="O17" s="104"/>
    </row>
    <row r="18" spans="2:15">
      <c r="B18" s="16" t="s">
        <v>307</v>
      </c>
      <c r="C18" s="16" t="s">
        <v>587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5">
        <v>0</v>
      </c>
      <c r="O18" s="104">
        <v>0</v>
      </c>
    </row>
    <row r="19" spans="2:15">
      <c r="B19" s="16" t="s">
        <v>309</v>
      </c>
      <c r="C19" s="16" t="s">
        <v>589</v>
      </c>
      <c r="D19" s="135">
        <v>0</v>
      </c>
      <c r="E19" s="135">
        <v>2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5">
        <v>5.9030682480633973E-5</v>
      </c>
      <c r="O19" s="104"/>
    </row>
    <row r="20" spans="2:15">
      <c r="B20" s="16" t="s">
        <v>543</v>
      </c>
      <c r="C20" s="16" t="s">
        <v>590</v>
      </c>
      <c r="D20" s="135">
        <v>0</v>
      </c>
      <c r="E20" s="135">
        <v>3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5">
        <v>2.9687924215115733E-5</v>
      </c>
      <c r="O20" s="104"/>
    </row>
    <row r="21" spans="2:15">
      <c r="B21" s="16" t="s">
        <v>310</v>
      </c>
      <c r="C21" s="16" t="s">
        <v>593</v>
      </c>
      <c r="D21" s="135">
        <v>0</v>
      </c>
      <c r="E21" s="135">
        <v>1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5">
        <v>2.3863933668732607E-5</v>
      </c>
      <c r="O21" s="104">
        <v>0</v>
      </c>
    </row>
    <row r="22" spans="2:15">
      <c r="B22" s="16" t="s">
        <v>311</v>
      </c>
      <c r="C22" s="16" t="s">
        <v>596</v>
      </c>
      <c r="D22" s="135">
        <v>0</v>
      </c>
      <c r="E22" s="135">
        <v>1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5">
        <v>8.9268315430293864E-5</v>
      </c>
      <c r="O22" s="104">
        <v>0</v>
      </c>
    </row>
    <row r="23" spans="2:15">
      <c r="B23" s="16" t="s">
        <v>312</v>
      </c>
      <c r="C23" s="16" t="s">
        <v>144</v>
      </c>
      <c r="D23" s="377">
        <v>2545</v>
      </c>
      <c r="E23" s="135">
        <v>30381</v>
      </c>
      <c r="F23" s="135">
        <v>0</v>
      </c>
      <c r="G23" s="135">
        <v>0</v>
      </c>
      <c r="H23" s="135">
        <v>0</v>
      </c>
      <c r="I23" s="135">
        <v>0</v>
      </c>
      <c r="J23" s="135">
        <v>505</v>
      </c>
      <c r="K23" s="135">
        <v>0</v>
      </c>
      <c r="L23" s="135">
        <v>0</v>
      </c>
      <c r="M23" s="135">
        <v>505</v>
      </c>
      <c r="N23" s="15">
        <v>0.99940082295817145</v>
      </c>
      <c r="O23" s="104">
        <v>0.01</v>
      </c>
    </row>
    <row r="24" spans="2:15">
      <c r="B24" s="16" t="s">
        <v>314</v>
      </c>
      <c r="C24" s="16" t="s">
        <v>598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5">
        <v>0</v>
      </c>
      <c r="O24" s="104">
        <v>0</v>
      </c>
    </row>
    <row r="25" spans="2:15">
      <c r="B25" s="16" t="s">
        <v>315</v>
      </c>
      <c r="C25" s="16" t="s">
        <v>601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5">
        <v>0</v>
      </c>
      <c r="O25" s="104"/>
    </row>
    <row r="26" spans="2:15">
      <c r="B26" s="16" t="s">
        <v>316</v>
      </c>
      <c r="C26" s="16" t="s">
        <v>602</v>
      </c>
      <c r="D26" s="135">
        <v>0</v>
      </c>
      <c r="E26" s="135">
        <v>2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5">
        <v>4.0704014204386042E-5</v>
      </c>
      <c r="O26" s="104">
        <v>0</v>
      </c>
    </row>
    <row r="27" spans="2:15">
      <c r="B27" s="16" t="s">
        <v>317</v>
      </c>
      <c r="C27" s="16" t="s">
        <v>603</v>
      </c>
      <c r="D27" s="135">
        <v>0</v>
      </c>
      <c r="E27" s="135">
        <v>2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5">
        <v>2.1904340737948947E-5</v>
      </c>
      <c r="O27" s="104"/>
    </row>
    <row r="28" spans="2:15">
      <c r="B28" s="16" t="s">
        <v>546</v>
      </c>
      <c r="C28" s="16" t="s">
        <v>607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5">
        <v>0</v>
      </c>
      <c r="O28" s="104"/>
    </row>
    <row r="29" spans="2:15">
      <c r="B29" s="16" t="s">
        <v>320</v>
      </c>
      <c r="C29" s="16" t="s">
        <v>608</v>
      </c>
      <c r="D29" s="135">
        <v>0</v>
      </c>
      <c r="E29" s="135">
        <v>5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5">
        <v>6.9294347225279051E-5</v>
      </c>
      <c r="O29" s="104"/>
    </row>
    <row r="30" spans="2:15">
      <c r="B30" s="264" t="s">
        <v>609</v>
      </c>
      <c r="N30" s="169"/>
    </row>
    <row r="31" spans="2:15">
      <c r="N31" s="169"/>
    </row>
    <row r="32" spans="2:15">
      <c r="N32" s="169"/>
      <c r="O32" s="169"/>
    </row>
    <row r="33" spans="5:15">
      <c r="N33" s="169"/>
    </row>
    <row r="34" spans="5:15">
      <c r="N34" s="169"/>
    </row>
    <row r="35" spans="5:15">
      <c r="N35" s="169"/>
    </row>
    <row r="36" spans="5:15">
      <c r="E36" s="159"/>
      <c r="N36" s="169"/>
    </row>
    <row r="37" spans="5:15">
      <c r="N37" s="169"/>
    </row>
    <row r="38" spans="5:15">
      <c r="N38" s="169"/>
      <c r="O38" s="169"/>
    </row>
    <row r="39" spans="5:15">
      <c r="N39" s="169"/>
    </row>
    <row r="40" spans="5:15">
      <c r="N40" s="169"/>
    </row>
    <row r="41" spans="5:15">
      <c r="N41" s="169"/>
    </row>
    <row r="42" spans="5:15">
      <c r="N42" s="169"/>
      <c r="O42" s="169"/>
    </row>
    <row r="43" spans="5:15">
      <c r="N43" s="169"/>
    </row>
    <row r="44" spans="5:15">
      <c r="N44" s="169"/>
    </row>
    <row r="45" spans="5:15">
      <c r="E45" s="159"/>
      <c r="N45" s="169"/>
      <c r="O45" s="169"/>
    </row>
    <row r="46" spans="5:15">
      <c r="N46" s="169"/>
    </row>
    <row r="47" spans="5:15">
      <c r="N47" s="169"/>
    </row>
    <row r="48" spans="5:15">
      <c r="N48" s="169"/>
    </row>
    <row r="49" spans="14:14">
      <c r="N49" s="169"/>
    </row>
    <row r="50" spans="14:14">
      <c r="N50" s="169"/>
    </row>
    <row r="51" spans="14:14">
      <c r="N51" s="169"/>
    </row>
    <row r="52" spans="14:14">
      <c r="N52" s="169"/>
    </row>
    <row r="53" spans="14:14">
      <c r="N53" s="169"/>
    </row>
    <row r="54" spans="14:14">
      <c r="N54" s="169"/>
    </row>
    <row r="55" spans="14:14">
      <c r="N55" s="169"/>
    </row>
    <row r="56" spans="14:14">
      <c r="N56" s="169"/>
    </row>
    <row r="57" spans="14:14">
      <c r="N57" s="169"/>
    </row>
    <row r="58" spans="14:14">
      <c r="N58" s="169"/>
    </row>
    <row r="59" spans="14:14">
      <c r="N59" s="169"/>
    </row>
    <row r="60" spans="14:14">
      <c r="N60" s="169"/>
    </row>
    <row r="61" spans="14:14">
      <c r="N61" s="169"/>
    </row>
    <row r="62" spans="14:14">
      <c r="N62" s="169"/>
    </row>
    <row r="63" spans="14:14">
      <c r="N63" s="169"/>
    </row>
    <row r="64" spans="14:14">
      <c r="N64" s="169"/>
    </row>
    <row r="65" spans="14:15">
      <c r="N65" s="169"/>
    </row>
    <row r="66" spans="14:15">
      <c r="N66" s="169"/>
      <c r="O66" s="169"/>
    </row>
    <row r="67" spans="14:15">
      <c r="N67" s="169"/>
    </row>
    <row r="68" spans="14:15">
      <c r="N68" s="169"/>
    </row>
    <row r="69" spans="14:15">
      <c r="N69" s="169"/>
    </row>
    <row r="70" spans="14:15">
      <c r="N70" s="169"/>
    </row>
    <row r="71" spans="14:15">
      <c r="N71" s="169"/>
    </row>
    <row r="72" spans="14:15">
      <c r="N72" s="169"/>
    </row>
    <row r="73" spans="14:15">
      <c r="N73" s="169"/>
    </row>
    <row r="74" spans="14:15">
      <c r="N74" s="169"/>
    </row>
    <row r="75" spans="14:15">
      <c r="N75" s="169"/>
    </row>
    <row r="76" spans="14:15">
      <c r="N76" s="169"/>
    </row>
    <row r="77" spans="14:15">
      <c r="N77" s="169"/>
      <c r="O77" s="169"/>
    </row>
    <row r="78" spans="14:15">
      <c r="N78" s="169"/>
    </row>
    <row r="79" spans="14:15">
      <c r="N79" s="169"/>
    </row>
    <row r="80" spans="14:15">
      <c r="N80" s="169"/>
    </row>
    <row r="81" spans="14:14">
      <c r="N81" s="169"/>
    </row>
    <row r="82" spans="14:14">
      <c r="N82" s="169"/>
    </row>
    <row r="83" spans="14:14">
      <c r="N83" s="169"/>
    </row>
    <row r="84" spans="14:14">
      <c r="N84" s="169"/>
    </row>
    <row r="85" spans="14:14">
      <c r="N85" s="169"/>
    </row>
    <row r="86" spans="14:14">
      <c r="N86" s="169"/>
    </row>
    <row r="87" spans="14:14">
      <c r="N87" s="169"/>
    </row>
    <row r="88" spans="14:14">
      <c r="N88" s="169"/>
    </row>
    <row r="89" spans="14:14">
      <c r="N89" s="169"/>
    </row>
    <row r="90" spans="14:14">
      <c r="N90" s="169"/>
    </row>
    <row r="91" spans="14:14">
      <c r="N91" s="169"/>
    </row>
    <row r="92" spans="14:14">
      <c r="N92" s="169"/>
    </row>
    <row r="93" spans="14:14">
      <c r="N93" s="169"/>
    </row>
    <row r="94" spans="14:14">
      <c r="N94" s="169"/>
    </row>
    <row r="95" spans="14:14">
      <c r="N95" s="169"/>
    </row>
    <row r="96" spans="14:14">
      <c r="N96" s="169"/>
    </row>
    <row r="97" spans="5:15">
      <c r="N97" s="169"/>
    </row>
    <row r="98" spans="5:15">
      <c r="N98" s="169"/>
    </row>
    <row r="99" spans="5:15">
      <c r="N99" s="169"/>
    </row>
    <row r="100" spans="5:15">
      <c r="N100" s="169"/>
    </row>
    <row r="101" spans="5:15">
      <c r="E101" s="159"/>
      <c r="N101" s="169"/>
      <c r="O101" s="169"/>
    </row>
    <row r="102" spans="5:15">
      <c r="N102" s="169"/>
    </row>
    <row r="103" spans="5:15">
      <c r="N103" s="169"/>
      <c r="O103" s="169"/>
    </row>
    <row r="104" spans="5:15">
      <c r="N104" s="169"/>
    </row>
    <row r="105" spans="5:15">
      <c r="N105" s="169"/>
    </row>
    <row r="106" spans="5:15">
      <c r="N106" s="169"/>
    </row>
    <row r="107" spans="5:15">
      <c r="N107" s="169"/>
    </row>
    <row r="108" spans="5:15">
      <c r="N108" s="169"/>
    </row>
    <row r="109" spans="5:15">
      <c r="N109" s="169"/>
    </row>
    <row r="110" spans="5:15">
      <c r="N110" s="169"/>
    </row>
    <row r="111" spans="5:15">
      <c r="N111" s="169"/>
    </row>
    <row r="112" spans="5:15">
      <c r="N112" s="169"/>
    </row>
    <row r="113" spans="14:15">
      <c r="N113" s="169"/>
    </row>
    <row r="114" spans="14:15">
      <c r="N114" s="169"/>
    </row>
    <row r="115" spans="14:15">
      <c r="N115" s="169"/>
    </row>
    <row r="116" spans="14:15">
      <c r="N116" s="169"/>
    </row>
    <row r="117" spans="14:15">
      <c r="N117" s="169"/>
    </row>
    <row r="118" spans="14:15">
      <c r="N118" s="169"/>
    </row>
    <row r="119" spans="14:15">
      <c r="N119" s="169"/>
    </row>
    <row r="120" spans="14:15">
      <c r="N120" s="169"/>
    </row>
    <row r="121" spans="14:15">
      <c r="N121" s="169"/>
      <c r="O121" s="169"/>
    </row>
    <row r="122" spans="14:15">
      <c r="N122" s="169"/>
    </row>
    <row r="123" spans="14:15">
      <c r="N123" s="169"/>
    </row>
    <row r="124" spans="14:15">
      <c r="N124" s="169"/>
    </row>
    <row r="125" spans="14:15">
      <c r="N125" s="169"/>
    </row>
    <row r="126" spans="14:15">
      <c r="N126" s="169"/>
    </row>
    <row r="127" spans="14:15">
      <c r="N127" s="169"/>
    </row>
    <row r="128" spans="14:15">
      <c r="N128" s="169"/>
      <c r="O128" s="169"/>
    </row>
    <row r="129" spans="4:15">
      <c r="N129" s="169"/>
    </row>
    <row r="130" spans="4:15">
      <c r="N130" s="169"/>
    </row>
    <row r="131" spans="4:15">
      <c r="N131" s="169"/>
    </row>
    <row r="132" spans="4:15">
      <c r="N132" s="169"/>
    </row>
    <row r="133" spans="4:15">
      <c r="N133" s="169"/>
    </row>
    <row r="134" spans="4:15">
      <c r="E134" s="159"/>
      <c r="N134" s="169"/>
    </row>
    <row r="135" spans="4:15">
      <c r="D135" s="159"/>
      <c r="E135" s="159"/>
      <c r="J135" s="159"/>
      <c r="N135" s="169"/>
      <c r="O135" s="169"/>
    </row>
    <row r="136" spans="4:15">
      <c r="N136" s="169"/>
    </row>
    <row r="137" spans="4:15">
      <c r="N137" s="169"/>
    </row>
    <row r="138" spans="4:15">
      <c r="N138" s="169"/>
    </row>
    <row r="139" spans="4:15">
      <c r="N139" s="169"/>
      <c r="O139" s="169"/>
    </row>
    <row r="140" spans="4:15">
      <c r="N140" s="169"/>
    </row>
    <row r="141" spans="4:15">
      <c r="N141" s="169"/>
    </row>
    <row r="142" spans="4:15">
      <c r="N142" s="169"/>
    </row>
    <row r="143" spans="4:15">
      <c r="N143" s="169"/>
    </row>
    <row r="144" spans="4:15">
      <c r="N144" s="169"/>
    </row>
    <row r="145" spans="14:15">
      <c r="N145" s="169"/>
      <c r="O145" s="169"/>
    </row>
    <row r="146" spans="14:15">
      <c r="N146" s="169"/>
    </row>
    <row r="147" spans="14:15">
      <c r="N147" s="169"/>
      <c r="O147" s="169"/>
    </row>
    <row r="148" spans="14:15">
      <c r="N148" s="169"/>
    </row>
    <row r="149" spans="14:15">
      <c r="N149" s="169"/>
    </row>
    <row r="150" spans="14:15">
      <c r="N150" s="169"/>
    </row>
    <row r="151" spans="14:15">
      <c r="N151" s="169"/>
    </row>
    <row r="152" spans="14:15">
      <c r="N152" s="169"/>
    </row>
    <row r="153" spans="14:15">
      <c r="N153" s="169"/>
    </row>
    <row r="154" spans="14:15">
      <c r="N154" s="169"/>
    </row>
    <row r="155" spans="14:15">
      <c r="N155" s="169"/>
    </row>
    <row r="156" spans="14:15">
      <c r="N156" s="169"/>
    </row>
    <row r="157" spans="14:15">
      <c r="N157" s="169"/>
      <c r="O157" s="169"/>
    </row>
    <row r="158" spans="14:15">
      <c r="N158" s="169"/>
    </row>
    <row r="159" spans="14:15">
      <c r="N159" s="169"/>
    </row>
    <row r="160" spans="14:15">
      <c r="N160" s="169"/>
    </row>
    <row r="161" spans="5:15">
      <c r="E161" s="159"/>
      <c r="N161" s="169"/>
    </row>
    <row r="162" spans="5:15">
      <c r="N162" s="169"/>
    </row>
    <row r="163" spans="5:15">
      <c r="N163" s="169"/>
    </row>
    <row r="164" spans="5:15">
      <c r="N164" s="169"/>
    </row>
    <row r="165" spans="5:15">
      <c r="E165" s="159"/>
      <c r="N165" s="169"/>
    </row>
    <row r="166" spans="5:15">
      <c r="N166" s="169"/>
    </row>
    <row r="167" spans="5:15">
      <c r="N167" s="169"/>
    </row>
    <row r="168" spans="5:15">
      <c r="N168" s="169"/>
      <c r="O168" s="169"/>
    </row>
    <row r="169" spans="5:15">
      <c r="N169" s="169"/>
    </row>
    <row r="170" spans="5:15">
      <c r="N170" s="169"/>
    </row>
    <row r="171" spans="5:15">
      <c r="N171" s="169"/>
    </row>
    <row r="172" spans="5:15">
      <c r="N172" s="169"/>
    </row>
    <row r="173" spans="5:15">
      <c r="N173" s="169"/>
    </row>
    <row r="174" spans="5:15">
      <c r="N174" s="169"/>
    </row>
    <row r="175" spans="5:15">
      <c r="N175" s="169"/>
    </row>
    <row r="176" spans="5:15">
      <c r="N176" s="169"/>
    </row>
    <row r="177" spans="14:15">
      <c r="N177" s="169"/>
    </row>
    <row r="178" spans="14:15">
      <c r="N178" s="169"/>
    </row>
    <row r="179" spans="14:15">
      <c r="N179" s="169"/>
    </row>
    <row r="180" spans="14:15">
      <c r="N180" s="169"/>
    </row>
    <row r="181" spans="14:15">
      <c r="N181" s="169"/>
    </row>
    <row r="182" spans="14:15">
      <c r="N182" s="169"/>
    </row>
    <row r="183" spans="14:15">
      <c r="N183" s="169"/>
    </row>
    <row r="184" spans="14:15">
      <c r="N184" s="169"/>
    </row>
    <row r="185" spans="14:15">
      <c r="N185" s="169"/>
    </row>
    <row r="186" spans="14:15">
      <c r="N186" s="169"/>
      <c r="O186" s="169"/>
    </row>
    <row r="187" spans="14:15">
      <c r="N187" s="169"/>
    </row>
    <row r="188" spans="14:15">
      <c r="N188" s="169"/>
    </row>
    <row r="189" spans="14:15">
      <c r="N189" s="169"/>
    </row>
    <row r="190" spans="14:15">
      <c r="N190" s="169"/>
    </row>
    <row r="191" spans="14:15">
      <c r="N191" s="169"/>
    </row>
    <row r="192" spans="14:15">
      <c r="N192" s="169"/>
    </row>
    <row r="193" spans="5:15">
      <c r="N193" s="169"/>
    </row>
    <row r="194" spans="5:15">
      <c r="N194" s="169"/>
    </row>
    <row r="195" spans="5:15">
      <c r="N195" s="169"/>
    </row>
    <row r="196" spans="5:15">
      <c r="N196" s="169"/>
    </row>
    <row r="197" spans="5:15">
      <c r="N197" s="169"/>
    </row>
    <row r="198" spans="5:15">
      <c r="N198" s="169"/>
    </row>
    <row r="199" spans="5:15">
      <c r="N199" s="169"/>
    </row>
    <row r="200" spans="5:15">
      <c r="N200" s="169"/>
    </row>
    <row r="201" spans="5:15">
      <c r="E201" s="159"/>
      <c r="N201" s="169"/>
      <c r="O201" s="169"/>
    </row>
    <row r="202" spans="5:15">
      <c r="N202" s="169"/>
    </row>
    <row r="203" spans="5:15">
      <c r="N203" s="169"/>
    </row>
    <row r="204" spans="5:15">
      <c r="N204" s="169"/>
    </row>
    <row r="205" spans="5:15">
      <c r="N205" s="169"/>
    </row>
    <row r="206" spans="5:15">
      <c r="N206" s="169"/>
    </row>
    <row r="207" spans="5:15">
      <c r="N207" s="169"/>
    </row>
    <row r="208" spans="5:15">
      <c r="N208" s="169"/>
    </row>
    <row r="209" spans="14:14">
      <c r="N209" s="169"/>
    </row>
    <row r="210" spans="14:14">
      <c r="N210" s="169"/>
    </row>
    <row r="211" spans="14:14">
      <c r="N211" s="169"/>
    </row>
    <row r="212" spans="14:14">
      <c r="N212" s="169"/>
    </row>
    <row r="213" spans="14:14">
      <c r="N213" s="169"/>
    </row>
    <row r="214" spans="14:14">
      <c r="N214" s="169"/>
    </row>
    <row r="215" spans="14:14">
      <c r="N215" s="169"/>
    </row>
    <row r="216" spans="14:14">
      <c r="N216" s="169"/>
    </row>
    <row r="217" spans="14:14">
      <c r="N217" s="169"/>
    </row>
    <row r="218" spans="14:14">
      <c r="N218" s="169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C00-000000000000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51.28515625" style="73" bestFit="1" customWidth="1"/>
    <col min="3" max="5" width="17.5703125" style="73" customWidth="1"/>
    <col min="6" max="16384" width="11.42578125" style="73"/>
  </cols>
  <sheetData>
    <row r="1" spans="1:5" ht="6" customHeight="1"/>
    <row r="2" spans="1:5">
      <c r="A2" s="437" t="s">
        <v>28</v>
      </c>
      <c r="B2" s="437"/>
      <c r="C2" s="437"/>
      <c r="D2" s="437"/>
    </row>
    <row r="4" spans="1:5">
      <c r="B4" s="17" t="s">
        <v>29</v>
      </c>
    </row>
    <row r="5" spans="1:5">
      <c r="C5" s="187" t="s">
        <v>30</v>
      </c>
      <c r="D5" s="188" t="s">
        <v>31</v>
      </c>
      <c r="E5" s="189" t="s">
        <v>32</v>
      </c>
    </row>
    <row r="6" spans="1:5">
      <c r="B6" s="190" t="s">
        <v>33</v>
      </c>
      <c r="C6" s="211">
        <v>82496</v>
      </c>
      <c r="D6" s="212">
        <v>58587</v>
      </c>
      <c r="E6" s="213">
        <v>30563</v>
      </c>
    </row>
    <row r="7" spans="1:5">
      <c r="B7" s="191" t="s">
        <v>34</v>
      </c>
      <c r="C7" s="214">
        <v>1305</v>
      </c>
      <c r="D7" s="215">
        <v>367</v>
      </c>
      <c r="E7" s="216">
        <v>939</v>
      </c>
    </row>
    <row r="8" spans="1:5">
      <c r="B8" s="191" t="s">
        <v>35</v>
      </c>
      <c r="C8" s="214">
        <v>0</v>
      </c>
      <c r="D8" s="215">
        <v>0</v>
      </c>
      <c r="E8" s="216">
        <v>0</v>
      </c>
    </row>
    <row r="9" spans="1:5">
      <c r="B9" s="191" t="s">
        <v>36</v>
      </c>
      <c r="C9" s="214">
        <v>3089</v>
      </c>
      <c r="D9" s="215">
        <v>6354</v>
      </c>
      <c r="E9" s="216">
        <v>725</v>
      </c>
    </row>
    <row r="10" spans="1:5">
      <c r="B10" s="192" t="s">
        <v>37</v>
      </c>
      <c r="C10" s="217"/>
      <c r="D10" s="218"/>
      <c r="E10" s="219"/>
    </row>
    <row r="11" spans="1:5">
      <c r="B11" s="193" t="s">
        <v>38</v>
      </c>
      <c r="C11" s="220">
        <f>SUM(C6:C10)</f>
        <v>86890</v>
      </c>
      <c r="D11" s="221">
        <f>SUM(D6:D10)</f>
        <v>65308</v>
      </c>
      <c r="E11" s="222">
        <f>SUM(E6:E10)</f>
        <v>32227</v>
      </c>
    </row>
    <row r="14" spans="1:5">
      <c r="B14" s="268" t="s">
        <v>518</v>
      </c>
    </row>
  </sheetData>
  <mergeCells count="1">
    <mergeCell ref="A2:D2"/>
  </mergeCells>
  <hyperlinks>
    <hyperlink ref="A2:D2" location="Innholdsfortegnelse!A1" display="Innholdsfortegnels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6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86" style="73" bestFit="1" customWidth="1"/>
    <col min="3" max="3" width="14.7109375" style="73" bestFit="1" customWidth="1"/>
    <col min="4" max="4" width="11.7109375" style="73" customWidth="1"/>
    <col min="5" max="5" width="14.7109375" style="73" bestFit="1" customWidth="1"/>
    <col min="6" max="6" width="11.7109375" style="73" customWidth="1"/>
    <col min="7" max="7" width="14.7109375" style="73" bestFit="1" customWidth="1"/>
    <col min="8" max="8" width="11.7109375" style="73" bestFit="1" customWidth="1"/>
    <col min="9" max="16384" width="11.42578125" style="73"/>
  </cols>
  <sheetData>
    <row r="1" spans="1:8" ht="6" customHeight="1"/>
    <row r="2" spans="1:8">
      <c r="A2" s="437" t="s">
        <v>28</v>
      </c>
      <c r="B2" s="437"/>
      <c r="C2" s="437"/>
      <c r="D2" s="437"/>
    </row>
    <row r="4" spans="1:8">
      <c r="B4" s="17" t="s">
        <v>40</v>
      </c>
    </row>
    <row r="5" spans="1:8">
      <c r="C5" s="449" t="s">
        <v>30</v>
      </c>
      <c r="D5" s="450"/>
      <c r="E5" s="451" t="s">
        <v>31</v>
      </c>
      <c r="F5" s="452"/>
      <c r="G5" s="449" t="s">
        <v>32</v>
      </c>
      <c r="H5" s="450"/>
    </row>
    <row r="6" spans="1:8">
      <c r="B6" s="180" t="s">
        <v>41</v>
      </c>
      <c r="C6" s="309" t="s">
        <v>659</v>
      </c>
      <c r="D6" s="310" t="s">
        <v>612</v>
      </c>
      <c r="E6" s="311" t="s">
        <v>659</v>
      </c>
      <c r="F6" s="312" t="s">
        <v>612</v>
      </c>
      <c r="G6" s="309" t="s">
        <v>659</v>
      </c>
      <c r="H6" s="310" t="s">
        <v>612</v>
      </c>
    </row>
    <row r="7" spans="1:8" ht="30">
      <c r="B7" s="181" t="s">
        <v>42</v>
      </c>
      <c r="C7" s="270">
        <v>82496</v>
      </c>
      <c r="D7" s="270">
        <v>77575</v>
      </c>
      <c r="E7" s="257">
        <v>58587</v>
      </c>
      <c r="F7" s="257">
        <v>56400</v>
      </c>
      <c r="G7" s="256">
        <v>30563</v>
      </c>
      <c r="H7" s="256">
        <v>30031</v>
      </c>
    </row>
    <row r="8" spans="1:8">
      <c r="B8" s="182" t="s">
        <v>41</v>
      </c>
      <c r="C8" s="271">
        <f t="shared" ref="C8:H8" si="0">+C7</f>
        <v>82496</v>
      </c>
      <c r="D8" s="258">
        <f t="shared" si="0"/>
        <v>77575</v>
      </c>
      <c r="E8" s="259">
        <f t="shared" si="0"/>
        <v>58587</v>
      </c>
      <c r="F8" s="259">
        <f t="shared" si="0"/>
        <v>56400</v>
      </c>
      <c r="G8" s="260">
        <f t="shared" si="0"/>
        <v>30563</v>
      </c>
      <c r="H8" s="260">
        <f t="shared" si="0"/>
        <v>30031</v>
      </c>
    </row>
    <row r="9" spans="1:8">
      <c r="B9" s="180" t="s">
        <v>43</v>
      </c>
      <c r="C9" s="270"/>
      <c r="D9" s="261"/>
      <c r="E9" s="262"/>
      <c r="F9" s="262"/>
      <c r="G9" s="261"/>
      <c r="H9" s="261"/>
    </row>
    <row r="10" spans="1:8">
      <c r="B10" s="183" t="s">
        <v>44</v>
      </c>
      <c r="C10" s="272">
        <v>590</v>
      </c>
      <c r="D10" s="272">
        <v>1474</v>
      </c>
      <c r="E10" s="257">
        <v>115</v>
      </c>
      <c r="F10" s="257">
        <v>439</v>
      </c>
      <c r="G10" s="256">
        <v>476</v>
      </c>
      <c r="H10" s="256">
        <v>1035</v>
      </c>
    </row>
    <row r="11" spans="1:8">
      <c r="B11" s="183" t="s">
        <v>45</v>
      </c>
      <c r="C11" s="272">
        <v>715</v>
      </c>
      <c r="D11" s="272">
        <v>718</v>
      </c>
      <c r="E11" s="257">
        <v>252</v>
      </c>
      <c r="F11" s="257">
        <v>257</v>
      </c>
      <c r="G11" s="256">
        <v>463</v>
      </c>
      <c r="H11" s="256">
        <v>461</v>
      </c>
    </row>
    <row r="12" spans="1:8">
      <c r="B12" s="184" t="s">
        <v>46</v>
      </c>
      <c r="C12" s="271">
        <f t="shared" ref="C12:D12" si="1">SUM(C10:C11)</f>
        <v>1305</v>
      </c>
      <c r="D12" s="271">
        <f t="shared" si="1"/>
        <v>2192</v>
      </c>
      <c r="E12" s="259">
        <f t="shared" ref="E12:F12" si="2">SUM(E10:E11)</f>
        <v>367</v>
      </c>
      <c r="F12" s="259">
        <f t="shared" si="2"/>
        <v>696</v>
      </c>
      <c r="G12" s="260">
        <f t="shared" ref="G12:H12" si="3">SUM(G10:G11)</f>
        <v>939</v>
      </c>
      <c r="H12" s="260">
        <f t="shared" si="3"/>
        <v>1496</v>
      </c>
    </row>
    <row r="13" spans="1:8">
      <c r="B13" s="180" t="s">
        <v>47</v>
      </c>
      <c r="C13" s="270"/>
      <c r="D13" s="261"/>
      <c r="E13" s="262"/>
      <c r="F13" s="262"/>
      <c r="G13" s="261"/>
      <c r="H13" s="261"/>
    </row>
    <row r="14" spans="1:8">
      <c r="B14" s="184" t="s">
        <v>48</v>
      </c>
      <c r="C14" s="271">
        <v>0</v>
      </c>
      <c r="D14" s="258">
        <v>0</v>
      </c>
      <c r="E14" s="259">
        <v>0</v>
      </c>
      <c r="F14" s="259">
        <v>0</v>
      </c>
      <c r="G14" s="260">
        <v>0</v>
      </c>
      <c r="H14" s="260">
        <v>0</v>
      </c>
    </row>
    <row r="15" spans="1:8">
      <c r="B15" s="180" t="s">
        <v>49</v>
      </c>
      <c r="C15" s="270"/>
      <c r="D15" s="261"/>
      <c r="E15" s="262"/>
      <c r="F15" s="262"/>
      <c r="G15" s="261"/>
      <c r="H15" s="261"/>
    </row>
    <row r="16" spans="1:8">
      <c r="B16" s="183" t="s">
        <v>50</v>
      </c>
      <c r="C16" s="272">
        <v>3089</v>
      </c>
      <c r="D16" s="272">
        <v>2876</v>
      </c>
      <c r="E16" s="257">
        <v>6354</v>
      </c>
      <c r="F16" s="257">
        <v>24988</v>
      </c>
      <c r="G16" s="256">
        <v>725</v>
      </c>
      <c r="H16" s="256">
        <v>742</v>
      </c>
    </row>
    <row r="17" spans="2:8">
      <c r="B17" s="183" t="s">
        <v>51</v>
      </c>
      <c r="C17" s="272"/>
      <c r="D17" s="256"/>
      <c r="E17" s="257"/>
      <c r="F17" s="257"/>
      <c r="G17" s="256"/>
      <c r="H17" s="256"/>
    </row>
    <row r="18" spans="2:8">
      <c r="B18" s="184" t="s">
        <v>52</v>
      </c>
      <c r="C18" s="271">
        <f t="shared" ref="C18:H18" si="4">+C16</f>
        <v>3089</v>
      </c>
      <c r="D18" s="258">
        <f t="shared" si="4"/>
        <v>2876</v>
      </c>
      <c r="E18" s="259">
        <f t="shared" si="4"/>
        <v>6354</v>
      </c>
      <c r="F18" s="259">
        <f t="shared" si="4"/>
        <v>24988</v>
      </c>
      <c r="G18" s="260">
        <f t="shared" si="4"/>
        <v>725</v>
      </c>
      <c r="H18" s="260">
        <f t="shared" si="4"/>
        <v>742</v>
      </c>
    </row>
    <row r="19" spans="2:8">
      <c r="B19" s="180" t="s">
        <v>53</v>
      </c>
      <c r="C19" s="270"/>
      <c r="D19" s="261"/>
      <c r="E19" s="262"/>
      <c r="F19" s="262"/>
      <c r="G19" s="261"/>
      <c r="H19" s="261"/>
    </row>
    <row r="20" spans="2:8">
      <c r="B20" s="185" t="s">
        <v>54</v>
      </c>
      <c r="C20" s="272">
        <f t="shared" ref="C20:H20" si="5">+C8+C12+C14+C18</f>
        <v>86890</v>
      </c>
      <c r="D20" s="256">
        <f t="shared" si="5"/>
        <v>82643</v>
      </c>
      <c r="E20" s="257">
        <f t="shared" si="5"/>
        <v>65308</v>
      </c>
      <c r="F20" s="257">
        <f t="shared" si="5"/>
        <v>82084</v>
      </c>
      <c r="G20" s="256">
        <f t="shared" si="5"/>
        <v>32227</v>
      </c>
      <c r="H20" s="256">
        <f t="shared" si="5"/>
        <v>32269</v>
      </c>
    </row>
    <row r="21" spans="2:8">
      <c r="B21" s="184" t="s">
        <v>6</v>
      </c>
      <c r="C21" s="273">
        <v>6687</v>
      </c>
      <c r="D21" s="273">
        <v>6387</v>
      </c>
      <c r="E21" s="263">
        <v>6482</v>
      </c>
      <c r="F21" s="263">
        <v>6193</v>
      </c>
      <c r="G21" s="260">
        <v>1490</v>
      </c>
      <c r="H21" s="260">
        <v>1996</v>
      </c>
    </row>
    <row r="22" spans="2:8">
      <c r="B22" s="180" t="s">
        <v>40</v>
      </c>
      <c r="C22" s="275"/>
      <c r="D22" s="234"/>
      <c r="E22" s="235"/>
      <c r="F22" s="235"/>
      <c r="G22" s="234"/>
      <c r="H22" s="234"/>
    </row>
    <row r="23" spans="2:8">
      <c r="B23" s="186" t="s">
        <v>55</v>
      </c>
      <c r="C23" s="274">
        <f t="shared" ref="C23:H23" si="6">+C21/C20</f>
        <v>7.6959373921049609E-2</v>
      </c>
      <c r="D23" s="236">
        <f t="shared" si="6"/>
        <v>7.7284222499183236E-2</v>
      </c>
      <c r="E23" s="237">
        <f t="shared" si="6"/>
        <v>9.9252771482819871E-2</v>
      </c>
      <c r="F23" s="237">
        <f t="shared" si="6"/>
        <v>7.5447102967691637E-2</v>
      </c>
      <c r="G23" s="236">
        <f t="shared" si="6"/>
        <v>4.6234523846464148E-2</v>
      </c>
      <c r="H23" s="236">
        <f t="shared" si="6"/>
        <v>6.1855031144442033E-2</v>
      </c>
    </row>
    <row r="26" spans="2:8">
      <c r="B26" s="268" t="s">
        <v>518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"/>
  <sheetViews>
    <sheetView showGridLines="0" zoomScaleNormal="100" workbookViewId="0"/>
  </sheetViews>
  <sheetFormatPr baseColWidth="10" defaultColWidth="11.42578125" defaultRowHeight="15" customHeight="1"/>
  <cols>
    <col min="1" max="1" width="3" style="163" customWidth="1"/>
    <col min="2" max="2" width="18" style="163" customWidth="1"/>
    <col min="3" max="3" width="49.28515625" style="163" customWidth="1"/>
    <col min="4" max="4" width="20.28515625" style="163" customWidth="1"/>
    <col min="5" max="5" width="25.7109375" style="163" customWidth="1"/>
    <col min="6" max="16384" width="11.42578125" style="163"/>
  </cols>
  <sheetData>
    <row r="1" spans="1:5" ht="6" customHeight="1"/>
    <row r="2" spans="1:5" ht="15" customHeight="1">
      <c r="A2" s="437" t="s">
        <v>28</v>
      </c>
      <c r="B2" s="437"/>
      <c r="C2" s="437"/>
      <c r="D2" s="437"/>
    </row>
    <row r="4" spans="1:5" ht="6" customHeight="1"/>
    <row r="5" spans="1:5" ht="15" customHeight="1">
      <c r="B5" s="455" t="s">
        <v>57</v>
      </c>
      <c r="C5" s="455"/>
    </row>
    <row r="6" spans="1:5" ht="15" customHeight="1">
      <c r="B6" s="164"/>
      <c r="C6" s="165"/>
      <c r="D6" s="18" t="s">
        <v>58</v>
      </c>
      <c r="E6" s="19" t="s">
        <v>59</v>
      </c>
    </row>
    <row r="7" spans="1:5" ht="15" customHeight="1">
      <c r="B7" s="20" t="s">
        <v>60</v>
      </c>
      <c r="C7" s="21"/>
      <c r="D7" s="21"/>
      <c r="E7" s="22"/>
    </row>
    <row r="8" spans="1:5" ht="15" customHeight="1">
      <c r="B8" s="456" t="s">
        <v>61</v>
      </c>
      <c r="C8" s="457"/>
      <c r="D8" s="244"/>
      <c r="E8" s="376">
        <v>9550</v>
      </c>
    </row>
    <row r="9" spans="1:5" ht="15" customHeight="1">
      <c r="B9" s="20" t="s">
        <v>62</v>
      </c>
      <c r="C9" s="21"/>
      <c r="D9" s="23"/>
      <c r="E9" s="24"/>
    </row>
    <row r="10" spans="1:5" ht="15" customHeight="1">
      <c r="B10" s="458" t="s">
        <v>63</v>
      </c>
      <c r="C10" s="459"/>
      <c r="D10" s="367">
        <v>27193</v>
      </c>
      <c r="E10" s="368">
        <v>1623</v>
      </c>
    </row>
    <row r="11" spans="1:5" ht="15" customHeight="1">
      <c r="B11" s="460" t="s">
        <v>64</v>
      </c>
      <c r="C11" s="461"/>
      <c r="D11" s="369">
        <v>22624</v>
      </c>
      <c r="E11" s="370">
        <v>1131</v>
      </c>
    </row>
    <row r="12" spans="1:5" ht="15" customHeight="1">
      <c r="B12" s="460" t="s">
        <v>65</v>
      </c>
      <c r="C12" s="461"/>
      <c r="D12" s="369">
        <v>4569</v>
      </c>
      <c r="E12" s="370">
        <v>492</v>
      </c>
    </row>
    <row r="13" spans="1:5" ht="15" customHeight="1">
      <c r="B13" s="453" t="s">
        <v>66</v>
      </c>
      <c r="C13" s="454"/>
      <c r="D13" s="369">
        <v>8795</v>
      </c>
      <c r="E13" s="370">
        <v>4380</v>
      </c>
    </row>
    <row r="14" spans="1:5" ht="15" customHeight="1">
      <c r="B14" s="460" t="s">
        <v>67</v>
      </c>
      <c r="C14" s="461"/>
      <c r="D14" s="369">
        <v>0</v>
      </c>
      <c r="E14" s="370">
        <v>0</v>
      </c>
    </row>
    <row r="15" spans="1:5" ht="15" customHeight="1">
      <c r="B15" s="460" t="s">
        <v>68</v>
      </c>
      <c r="C15" s="461"/>
      <c r="D15" s="369">
        <v>8795</v>
      </c>
      <c r="E15" s="370">
        <v>4380</v>
      </c>
    </row>
    <row r="16" spans="1:5" ht="15" customHeight="1">
      <c r="B16" s="460" t="s">
        <v>69</v>
      </c>
      <c r="C16" s="461"/>
      <c r="D16" s="369">
        <v>0</v>
      </c>
      <c r="E16" s="370">
        <v>0</v>
      </c>
    </row>
    <row r="17" spans="2:5" ht="15" customHeight="1">
      <c r="B17" s="453" t="s">
        <v>70</v>
      </c>
      <c r="C17" s="454"/>
      <c r="D17" s="245"/>
      <c r="E17" s="370"/>
    </row>
    <row r="18" spans="2:5" ht="15" customHeight="1">
      <c r="B18" s="453" t="s">
        <v>71</v>
      </c>
      <c r="C18" s="454"/>
      <c r="D18" s="369">
        <v>8010</v>
      </c>
      <c r="E18" s="370">
        <v>1815</v>
      </c>
    </row>
    <row r="19" spans="2:5" ht="15" customHeight="1">
      <c r="B19" s="460" t="s">
        <v>72</v>
      </c>
      <c r="C19" s="461"/>
      <c r="D19" s="369">
        <v>1417</v>
      </c>
      <c r="E19" s="370">
        <v>1417</v>
      </c>
    </row>
    <row r="20" spans="2:5" ht="15" customHeight="1">
      <c r="B20" s="460" t="s">
        <v>73</v>
      </c>
      <c r="C20" s="461"/>
      <c r="D20" s="369">
        <v>6593</v>
      </c>
      <c r="E20" s="370">
        <v>398</v>
      </c>
    </row>
    <row r="21" spans="2:5" ht="15" customHeight="1">
      <c r="B21" s="464" t="s">
        <v>74</v>
      </c>
      <c r="C21" s="465"/>
      <c r="D21" s="369">
        <v>137</v>
      </c>
      <c r="E21" s="370">
        <v>137</v>
      </c>
    </row>
    <row r="22" spans="2:5" ht="15" customHeight="1">
      <c r="B22" s="464" t="s">
        <v>75</v>
      </c>
      <c r="C22" s="465"/>
      <c r="D22" s="369">
        <v>2039</v>
      </c>
      <c r="E22" s="370">
        <v>286</v>
      </c>
    </row>
    <row r="23" spans="2:5" ht="15" customHeight="1">
      <c r="B23" s="466" t="s">
        <v>76</v>
      </c>
      <c r="C23" s="467"/>
      <c r="D23" s="246"/>
      <c r="E23" s="371">
        <v>8241</v>
      </c>
    </row>
    <row r="24" spans="2:5" ht="15" customHeight="1">
      <c r="B24" s="20" t="s">
        <v>77</v>
      </c>
      <c r="C24" s="21"/>
      <c r="D24" s="23"/>
      <c r="E24" s="24"/>
    </row>
    <row r="25" spans="2:5" ht="15" customHeight="1">
      <c r="B25" s="468" t="s">
        <v>78</v>
      </c>
      <c r="C25" s="469"/>
      <c r="D25" s="369">
        <v>765</v>
      </c>
      <c r="E25" s="370">
        <v>437</v>
      </c>
    </row>
    <row r="26" spans="2:5" ht="15" customHeight="1">
      <c r="B26" s="466" t="s">
        <v>79</v>
      </c>
      <c r="C26" s="467"/>
      <c r="D26" s="372">
        <v>765</v>
      </c>
      <c r="E26" s="371">
        <v>437</v>
      </c>
    </row>
    <row r="27" spans="2:5" ht="15" customHeight="1">
      <c r="B27" s="247"/>
      <c r="C27" s="247"/>
      <c r="D27" s="373"/>
      <c r="E27" s="374" t="s">
        <v>80</v>
      </c>
    </row>
    <row r="28" spans="2:5" ht="15" customHeight="1">
      <c r="B28" s="458" t="s">
        <v>81</v>
      </c>
      <c r="C28" s="459"/>
      <c r="D28" s="248"/>
      <c r="E28" s="368">
        <v>9550</v>
      </c>
    </row>
    <row r="29" spans="2:5" ht="15" customHeight="1">
      <c r="B29" s="453" t="s">
        <v>82</v>
      </c>
      <c r="C29" s="454"/>
      <c r="D29" s="249"/>
      <c r="E29" s="370">
        <v>7803</v>
      </c>
    </row>
    <row r="30" spans="2:5" ht="15" customHeight="1">
      <c r="B30" s="462" t="s">
        <v>83</v>
      </c>
      <c r="C30" s="463"/>
      <c r="D30" s="250"/>
      <c r="E30" s="375">
        <v>1.223844267349804</v>
      </c>
    </row>
    <row r="33" spans="2:2" ht="15" customHeight="1">
      <c r="B33" s="267" t="s">
        <v>518</v>
      </c>
    </row>
  </sheetData>
  <mergeCells count="22">
    <mergeCell ref="B28:C28"/>
    <mergeCell ref="B29:C29"/>
    <mergeCell ref="B30:C30"/>
    <mergeCell ref="A2:D2"/>
    <mergeCell ref="B20:C20"/>
    <mergeCell ref="B21:C21"/>
    <mergeCell ref="B22:C22"/>
    <mergeCell ref="B23:C23"/>
    <mergeCell ref="B25:C25"/>
    <mergeCell ref="B26:C26"/>
    <mergeCell ref="B14:C14"/>
    <mergeCell ref="B15:C15"/>
    <mergeCell ref="B16:C16"/>
    <mergeCell ref="B17:C17"/>
    <mergeCell ref="B18:C18"/>
    <mergeCell ref="B19:C19"/>
    <mergeCell ref="B13:C13"/>
    <mergeCell ref="B5:C5"/>
    <mergeCell ref="B8:C8"/>
    <mergeCell ref="B10:C10"/>
    <mergeCell ref="B11:C11"/>
    <mergeCell ref="B12:C12"/>
  </mergeCells>
  <hyperlinks>
    <hyperlink ref="A2:D2" location="Innholdsfortegnelse!A1" display="Innholdsfortegnelse" xr:uid="{00000000-0004-0000-0F00-000000000000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6"/>
  <sheetViews>
    <sheetView showGridLines="0" zoomScaleNormal="100" workbookViewId="0"/>
  </sheetViews>
  <sheetFormatPr baseColWidth="10" defaultColWidth="11.42578125" defaultRowHeight="15"/>
  <cols>
    <col min="1" max="1" width="3" style="163" customWidth="1"/>
    <col min="2" max="2" width="3.5703125" style="163" customWidth="1"/>
    <col min="3" max="3" width="38" style="163" bestFit="1" customWidth="1"/>
    <col min="4" max="4" width="20.7109375" style="163" customWidth="1"/>
    <col min="5" max="5" width="22.28515625" style="163" customWidth="1"/>
    <col min="6" max="16384" width="11.42578125" style="163"/>
  </cols>
  <sheetData>
    <row r="1" spans="1:5" ht="6" customHeight="1"/>
    <row r="2" spans="1:5">
      <c r="A2" s="437" t="s">
        <v>28</v>
      </c>
      <c r="B2" s="437"/>
      <c r="C2" s="437"/>
      <c r="D2" s="437"/>
    </row>
    <row r="4" spans="1:5">
      <c r="B4" s="25" t="s">
        <v>85</v>
      </c>
      <c r="C4" s="25"/>
      <c r="D4" s="251"/>
      <c r="E4" s="251"/>
    </row>
    <row r="5" spans="1:5">
      <c r="B5" s="26"/>
      <c r="C5" s="27"/>
      <c r="D5" s="28" t="s">
        <v>86</v>
      </c>
      <c r="E5" s="29" t="s">
        <v>59</v>
      </c>
    </row>
    <row r="6" spans="1:5">
      <c r="B6" s="30" t="s">
        <v>87</v>
      </c>
      <c r="C6" s="31"/>
      <c r="D6" s="31"/>
      <c r="E6" s="32"/>
    </row>
    <row r="7" spans="1:5">
      <c r="B7" s="33">
        <v>1</v>
      </c>
      <c r="C7" s="34" t="s">
        <v>88</v>
      </c>
      <c r="D7" s="252">
        <v>7390</v>
      </c>
      <c r="E7" s="252">
        <v>7390</v>
      </c>
    </row>
    <row r="8" spans="1:5">
      <c r="B8" s="33">
        <v>2</v>
      </c>
      <c r="C8" s="34" t="s">
        <v>537</v>
      </c>
      <c r="D8" s="252">
        <v>30831</v>
      </c>
      <c r="E8" s="252">
        <v>29013</v>
      </c>
    </row>
    <row r="9" spans="1:5">
      <c r="B9" s="33">
        <v>3</v>
      </c>
      <c r="C9" s="34" t="s">
        <v>89</v>
      </c>
      <c r="D9" s="252">
        <v>8465</v>
      </c>
      <c r="E9" s="252">
        <v>4232</v>
      </c>
    </row>
    <row r="10" spans="1:5">
      <c r="B10" s="33">
        <v>4</v>
      </c>
      <c r="C10" s="34" t="s">
        <v>90</v>
      </c>
      <c r="D10" s="252">
        <v>3502</v>
      </c>
      <c r="E10" s="252">
        <v>1</v>
      </c>
    </row>
    <row r="11" spans="1:5">
      <c r="B11" s="33">
        <v>5</v>
      </c>
      <c r="C11" s="34" t="s">
        <v>91</v>
      </c>
      <c r="D11" s="253"/>
      <c r="E11" s="252">
        <v>26020</v>
      </c>
    </row>
    <row r="12" spans="1:5">
      <c r="B12" s="33">
        <v>6</v>
      </c>
      <c r="C12" s="35" t="s">
        <v>92</v>
      </c>
      <c r="D12" s="252">
        <v>0</v>
      </c>
      <c r="E12" s="252">
        <v>0</v>
      </c>
    </row>
    <row r="13" spans="1:5">
      <c r="B13" s="36">
        <v>7</v>
      </c>
      <c r="C13" s="37" t="s">
        <v>93</v>
      </c>
      <c r="D13" s="253"/>
      <c r="E13" s="252">
        <v>66657</v>
      </c>
    </row>
    <row r="14" spans="1:5">
      <c r="B14" s="38" t="s">
        <v>94</v>
      </c>
      <c r="C14" s="39"/>
      <c r="D14" s="39"/>
      <c r="E14" s="40"/>
    </row>
    <row r="15" spans="1:5">
      <c r="B15" s="33">
        <v>8</v>
      </c>
      <c r="C15" s="34" t="s">
        <v>95</v>
      </c>
      <c r="D15" s="252">
        <v>10024</v>
      </c>
      <c r="E15" s="252">
        <v>1632</v>
      </c>
    </row>
    <row r="16" spans="1:5">
      <c r="B16" s="33">
        <v>9</v>
      </c>
      <c r="C16" s="34" t="s">
        <v>96</v>
      </c>
      <c r="D16" s="252">
        <v>70891</v>
      </c>
      <c r="E16" s="252">
        <v>56992</v>
      </c>
    </row>
    <row r="17" spans="2:5">
      <c r="B17" s="41">
        <v>10</v>
      </c>
      <c r="C17" s="42" t="s">
        <v>97</v>
      </c>
      <c r="D17" s="252">
        <v>47396</v>
      </c>
      <c r="E17" s="252">
        <v>39049</v>
      </c>
    </row>
    <row r="18" spans="2:5">
      <c r="B18" s="33">
        <v>11</v>
      </c>
      <c r="C18" s="35" t="s">
        <v>98</v>
      </c>
      <c r="D18" s="252">
        <v>22641</v>
      </c>
      <c r="E18" s="252">
        <v>17688</v>
      </c>
    </row>
    <row r="19" spans="2:5">
      <c r="B19" s="33">
        <v>12</v>
      </c>
      <c r="C19" s="35" t="s">
        <v>99</v>
      </c>
      <c r="D19" s="252">
        <v>853</v>
      </c>
      <c r="E19" s="252">
        <v>254</v>
      </c>
    </row>
    <row r="20" spans="2:5">
      <c r="B20" s="33">
        <v>13</v>
      </c>
      <c r="C20" s="34" t="s">
        <v>100</v>
      </c>
      <c r="D20" s="253"/>
      <c r="E20" s="252">
        <v>1327</v>
      </c>
    </row>
    <row r="21" spans="2:5">
      <c r="B21" s="33">
        <v>14</v>
      </c>
      <c r="C21" s="35" t="s">
        <v>101</v>
      </c>
      <c r="D21" s="252">
        <v>381</v>
      </c>
      <c r="E21" s="252">
        <v>381</v>
      </c>
    </row>
    <row r="22" spans="2:5">
      <c r="B22" s="36">
        <v>15</v>
      </c>
      <c r="C22" s="37" t="s">
        <v>102</v>
      </c>
      <c r="D22" s="253"/>
      <c r="E22" s="252">
        <v>59951</v>
      </c>
    </row>
    <row r="23" spans="2:5">
      <c r="B23" s="43">
        <v>16</v>
      </c>
      <c r="C23" s="44" t="s">
        <v>103</v>
      </c>
      <c r="D23" s="254"/>
      <c r="E23" s="255">
        <v>1.1118476660595387</v>
      </c>
    </row>
    <row r="26" spans="2:5">
      <c r="B26" s="267" t="s">
        <v>518</v>
      </c>
    </row>
  </sheetData>
  <mergeCells count="1">
    <mergeCell ref="A2:D2"/>
  </mergeCells>
  <hyperlinks>
    <hyperlink ref="A2:D2" location="Innholdsfortegnelse!A1" display="Innholdsfortegnelse" xr:uid="{00000000-0004-0000-1000-000000000000}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4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44.5703125" style="112" bestFit="1" customWidth="1"/>
    <col min="3" max="3" width="10.28515625" style="112" bestFit="1" customWidth="1"/>
    <col min="4" max="16384" width="11.42578125" style="112"/>
  </cols>
  <sheetData>
    <row r="1" spans="1:3" ht="6" customHeight="1"/>
    <row r="2" spans="1:3">
      <c r="A2" s="437" t="s">
        <v>28</v>
      </c>
      <c r="B2" s="437"/>
      <c r="C2" s="437"/>
    </row>
    <row r="4" spans="1:3">
      <c r="B4" s="12" t="s">
        <v>332</v>
      </c>
    </row>
    <row r="5" spans="1:3">
      <c r="C5" s="105"/>
    </row>
    <row r="6" spans="1:3">
      <c r="B6" s="148" t="s">
        <v>326</v>
      </c>
      <c r="C6" s="160">
        <v>25603</v>
      </c>
    </row>
    <row r="7" spans="1:3">
      <c r="B7" s="139" t="s">
        <v>327</v>
      </c>
      <c r="C7" s="161">
        <v>668</v>
      </c>
    </row>
    <row r="8" spans="1:3">
      <c r="B8" s="139" t="s">
        <v>328</v>
      </c>
      <c r="C8" s="162">
        <v>0</v>
      </c>
    </row>
    <row r="9" spans="1:3">
      <c r="B9" s="139" t="s">
        <v>329</v>
      </c>
      <c r="C9" s="162">
        <v>0</v>
      </c>
    </row>
    <row r="10" spans="1:3">
      <c r="B10" s="139" t="s">
        <v>330</v>
      </c>
      <c r="C10" s="162">
        <v>766</v>
      </c>
    </row>
    <row r="11" spans="1:3">
      <c r="B11" s="106" t="s">
        <v>331</v>
      </c>
      <c r="C11" s="131">
        <f>SUM(C6:C10)</f>
        <v>27037</v>
      </c>
    </row>
    <row r="14" spans="1:3">
      <c r="B14" s="264" t="s">
        <v>518</v>
      </c>
    </row>
  </sheetData>
  <mergeCells count="1">
    <mergeCell ref="A2:C2"/>
  </mergeCells>
  <hyperlinks>
    <hyperlink ref="A2:C2" location="Innholdsfortegnelse!A1" display="Innholdsfortegnelse" xr:uid="{00000000-0004-0000-1100-000000000000}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0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50" style="112" customWidth="1"/>
    <col min="3" max="6" width="12.7109375" style="112" customWidth="1"/>
    <col min="7" max="16384" width="11.42578125" style="112"/>
  </cols>
  <sheetData>
    <row r="1" spans="1:8" ht="6" customHeight="1"/>
    <row r="2" spans="1:8">
      <c r="A2" s="437" t="s">
        <v>28</v>
      </c>
      <c r="B2" s="437"/>
      <c r="C2" s="437"/>
      <c r="D2" s="437"/>
    </row>
    <row r="4" spans="1:8">
      <c r="B4" s="107"/>
      <c r="C4" s="175"/>
    </row>
    <row r="5" spans="1:8" ht="45">
      <c r="B5" s="55" t="s">
        <v>334</v>
      </c>
      <c r="C5" s="390" t="s">
        <v>624</v>
      </c>
      <c r="D5" s="55" t="s">
        <v>625</v>
      </c>
      <c r="E5" s="55" t="s">
        <v>626</v>
      </c>
      <c r="F5" s="55" t="s">
        <v>627</v>
      </c>
      <c r="G5" s="390" t="s">
        <v>628</v>
      </c>
      <c r="H5" s="55" t="s">
        <v>629</v>
      </c>
    </row>
    <row r="6" spans="1:8">
      <c r="B6" s="340" t="s">
        <v>335</v>
      </c>
      <c r="C6" s="391">
        <v>623</v>
      </c>
      <c r="D6" s="392">
        <v>0</v>
      </c>
      <c r="E6" s="393">
        <v>-2</v>
      </c>
      <c r="F6" s="393">
        <v>-3</v>
      </c>
      <c r="G6" s="393">
        <v>53</v>
      </c>
      <c r="H6" s="393">
        <v>671</v>
      </c>
    </row>
    <row r="7" spans="1:8">
      <c r="B7" s="340" t="s">
        <v>336</v>
      </c>
      <c r="C7" s="391">
        <v>3480</v>
      </c>
      <c r="D7" s="393">
        <v>-4</v>
      </c>
      <c r="E7" s="393">
        <v>-2</v>
      </c>
      <c r="F7" s="392">
        <v>-1</v>
      </c>
      <c r="G7" s="393">
        <v>2</v>
      </c>
      <c r="H7" s="393">
        <v>3475</v>
      </c>
    </row>
    <row r="8" spans="1:8">
      <c r="B8" s="340" t="s">
        <v>337</v>
      </c>
      <c r="C8" s="391">
        <v>3142</v>
      </c>
      <c r="D8" s="393">
        <v>-6</v>
      </c>
      <c r="E8" s="393">
        <v>-2</v>
      </c>
      <c r="F8" s="393">
        <v>-12</v>
      </c>
      <c r="G8" s="393">
        <v>10</v>
      </c>
      <c r="H8" s="393">
        <v>3132</v>
      </c>
    </row>
    <row r="9" spans="1:8">
      <c r="B9" s="340" t="s">
        <v>338</v>
      </c>
      <c r="C9" s="391">
        <v>1006</v>
      </c>
      <c r="D9" s="393">
        <v>-2</v>
      </c>
      <c r="E9" s="393">
        <v>-1</v>
      </c>
      <c r="F9" s="393">
        <v>-3</v>
      </c>
      <c r="G9" s="393">
        <v>5</v>
      </c>
      <c r="H9" s="393">
        <v>1005</v>
      </c>
    </row>
    <row r="10" spans="1:8">
      <c r="B10" s="340" t="s">
        <v>339</v>
      </c>
      <c r="C10" s="391">
        <v>1065</v>
      </c>
      <c r="D10" s="393">
        <v>-1</v>
      </c>
      <c r="E10" s="393">
        <v>0</v>
      </c>
      <c r="F10" s="393">
        <v>-1</v>
      </c>
      <c r="G10" s="393">
        <v>5</v>
      </c>
      <c r="H10" s="393">
        <v>1068</v>
      </c>
    </row>
    <row r="11" spans="1:8">
      <c r="B11" s="340" t="s">
        <v>340</v>
      </c>
      <c r="C11" s="391">
        <v>1258</v>
      </c>
      <c r="D11" s="393">
        <v>-1</v>
      </c>
      <c r="E11" s="393">
        <v>-10</v>
      </c>
      <c r="F11" s="393">
        <v>-181</v>
      </c>
      <c r="G11" s="392">
        <v>0</v>
      </c>
      <c r="H11" s="393">
        <v>1066</v>
      </c>
    </row>
    <row r="12" spans="1:8">
      <c r="B12" s="340" t="s">
        <v>341</v>
      </c>
      <c r="C12" s="391">
        <v>7694</v>
      </c>
      <c r="D12" s="393">
        <v>-5</v>
      </c>
      <c r="E12" s="393">
        <v>-2</v>
      </c>
      <c r="F12" s="393">
        <v>-4</v>
      </c>
      <c r="G12" s="393">
        <v>197</v>
      </c>
      <c r="H12" s="393">
        <v>7880</v>
      </c>
    </row>
    <row r="13" spans="1:8">
      <c r="B13" s="340" t="s">
        <v>342</v>
      </c>
      <c r="C13" s="391">
        <v>785</v>
      </c>
      <c r="D13" s="393">
        <v>-1</v>
      </c>
      <c r="E13" s="393">
        <v>-1</v>
      </c>
      <c r="F13" s="392">
        <v>0</v>
      </c>
      <c r="G13" s="393">
        <v>16</v>
      </c>
      <c r="H13" s="393">
        <v>799</v>
      </c>
    </row>
    <row r="14" spans="1:8">
      <c r="B14" s="340" t="s">
        <v>630</v>
      </c>
      <c r="C14" s="391">
        <v>3319</v>
      </c>
      <c r="D14" s="393">
        <v>-5</v>
      </c>
      <c r="E14" s="393">
        <v>-9</v>
      </c>
      <c r="F14" s="393">
        <v>-3</v>
      </c>
      <c r="G14" s="393">
        <v>37</v>
      </c>
      <c r="H14" s="393">
        <v>3339</v>
      </c>
    </row>
    <row r="15" spans="1:8">
      <c r="B15" s="339" t="s">
        <v>631</v>
      </c>
      <c r="C15" s="394">
        <v>22372</v>
      </c>
      <c r="D15" s="394">
        <v>-25</v>
      </c>
      <c r="E15" s="394">
        <v>-29</v>
      </c>
      <c r="F15" s="394">
        <v>-208</v>
      </c>
      <c r="G15" s="394">
        <v>325</v>
      </c>
      <c r="H15" s="394">
        <v>22435</v>
      </c>
    </row>
    <row r="16" spans="1:8">
      <c r="B16" s="340" t="s">
        <v>344</v>
      </c>
      <c r="C16" s="395">
        <v>43925</v>
      </c>
      <c r="D16" s="393">
        <v>-7</v>
      </c>
      <c r="E16" s="393">
        <v>-39</v>
      </c>
      <c r="F16" s="393">
        <v>-21</v>
      </c>
      <c r="G16" s="393">
        <v>3632</v>
      </c>
      <c r="H16" s="393">
        <v>47490</v>
      </c>
    </row>
    <row r="17" spans="2:8">
      <c r="B17" s="341" t="s">
        <v>632</v>
      </c>
      <c r="C17" s="396">
        <v>66297</v>
      </c>
      <c r="D17" s="396">
        <v>-32</v>
      </c>
      <c r="E17" s="396">
        <v>-68</v>
      </c>
      <c r="F17" s="396">
        <v>-229</v>
      </c>
      <c r="G17" s="396">
        <v>3957</v>
      </c>
      <c r="H17" s="396">
        <v>69925</v>
      </c>
    </row>
    <row r="20" spans="2:8">
      <c r="B20" s="264" t="s">
        <v>518</v>
      </c>
    </row>
  </sheetData>
  <mergeCells count="1">
    <mergeCell ref="A2:D2"/>
  </mergeCells>
  <hyperlinks>
    <hyperlink ref="A2:D2" location="Innholdsfortegnelse!A1" display="Innholdsfortegnelse" xr:uid="{00000000-0004-0000-1200-000000000000}"/>
  </hyperlinks>
  <pageMargins left="0.11811023622047245" right="0.11811023622047245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42.28515625" style="112" bestFit="1" customWidth="1"/>
    <col min="3" max="7" width="14.5703125" style="112" customWidth="1"/>
    <col min="8" max="16384" width="11.42578125" style="112"/>
  </cols>
  <sheetData>
    <row r="1" spans="1:7" ht="6" customHeight="1"/>
    <row r="2" spans="1:7">
      <c r="A2" s="437" t="s">
        <v>28</v>
      </c>
      <c r="B2" s="437"/>
      <c r="C2" s="437"/>
      <c r="D2" s="437"/>
      <c r="E2" s="437"/>
      <c r="F2" s="437"/>
      <c r="G2" s="437"/>
    </row>
    <row r="4" spans="1:7">
      <c r="B4" s="12" t="s">
        <v>3</v>
      </c>
      <c r="C4" s="347"/>
      <c r="D4" s="347"/>
      <c r="E4" s="347"/>
      <c r="F4" s="347"/>
      <c r="G4" s="347"/>
    </row>
    <row r="6" spans="1:7">
      <c r="C6" s="304">
        <v>44561</v>
      </c>
      <c r="D6" s="304">
        <v>44469</v>
      </c>
      <c r="E6" s="304">
        <v>44377</v>
      </c>
      <c r="F6" s="304">
        <v>44286</v>
      </c>
      <c r="G6" s="304">
        <v>44196</v>
      </c>
    </row>
    <row r="7" spans="1:7">
      <c r="B7" s="14" t="s">
        <v>4</v>
      </c>
      <c r="C7" s="14"/>
      <c r="D7" s="14"/>
      <c r="E7" s="14"/>
      <c r="F7" s="14"/>
      <c r="G7" s="14"/>
    </row>
    <row r="8" spans="1:7">
      <c r="B8" s="16" t="s">
        <v>5</v>
      </c>
      <c r="C8" s="135">
        <v>6088</v>
      </c>
      <c r="D8" s="135">
        <v>5749</v>
      </c>
      <c r="E8" s="135">
        <v>5755</v>
      </c>
      <c r="F8" s="135">
        <v>5777</v>
      </c>
      <c r="G8" s="135">
        <v>5788</v>
      </c>
    </row>
    <row r="9" spans="1:7">
      <c r="B9" s="16" t="s">
        <v>6</v>
      </c>
      <c r="C9" s="135">
        <v>6687</v>
      </c>
      <c r="D9" s="135">
        <v>6348</v>
      </c>
      <c r="E9" s="135">
        <v>6354</v>
      </c>
      <c r="F9" s="135">
        <v>6376</v>
      </c>
      <c r="G9" s="135">
        <v>6387</v>
      </c>
    </row>
    <row r="10" spans="1:7">
      <c r="B10" s="16" t="s">
        <v>7</v>
      </c>
      <c r="C10" s="135">
        <v>7390</v>
      </c>
      <c r="D10" s="135">
        <v>7050</v>
      </c>
      <c r="E10" s="135">
        <v>7056</v>
      </c>
      <c r="F10" s="135">
        <v>7078</v>
      </c>
      <c r="G10" s="135">
        <v>7089</v>
      </c>
    </row>
    <row r="11" spans="1:7">
      <c r="B11" s="14" t="s">
        <v>8</v>
      </c>
      <c r="C11" s="14"/>
      <c r="D11" s="14"/>
      <c r="E11" s="14"/>
      <c r="F11" s="14"/>
      <c r="G11" s="14"/>
    </row>
    <row r="12" spans="1:7">
      <c r="B12" s="16" t="s">
        <v>8</v>
      </c>
      <c r="C12" s="130">
        <v>35313</v>
      </c>
      <c r="D12" s="130">
        <v>35082</v>
      </c>
      <c r="E12" s="130">
        <v>34900</v>
      </c>
      <c r="F12" s="130">
        <v>34651</v>
      </c>
      <c r="G12" s="130">
        <v>34150</v>
      </c>
    </row>
    <row r="13" spans="1:7">
      <c r="B13" s="14" t="s">
        <v>9</v>
      </c>
      <c r="C13" s="14"/>
      <c r="D13" s="14"/>
      <c r="E13" s="14"/>
      <c r="F13" s="14"/>
      <c r="G13" s="14"/>
    </row>
    <row r="14" spans="1:7">
      <c r="B14" s="16" t="s">
        <v>5</v>
      </c>
      <c r="C14" s="15">
        <v>0.17199999999999999</v>
      </c>
      <c r="D14" s="15">
        <v>0.17100000000000001</v>
      </c>
      <c r="E14" s="15">
        <v>0.16900000000000001</v>
      </c>
      <c r="F14" s="15">
        <v>0.16900000000000001</v>
      </c>
      <c r="G14" s="15">
        <v>0.17</v>
      </c>
    </row>
    <row r="15" spans="1:7">
      <c r="B15" s="16" t="s">
        <v>10</v>
      </c>
      <c r="C15" s="15">
        <v>0.189</v>
      </c>
      <c r="D15" s="15">
        <v>0.188</v>
      </c>
      <c r="E15" s="15">
        <v>0.186</v>
      </c>
      <c r="F15" s="15">
        <v>0.186</v>
      </c>
      <c r="G15" s="15">
        <v>0.187</v>
      </c>
    </row>
    <row r="16" spans="1:7">
      <c r="B16" s="16" t="s">
        <v>9</v>
      </c>
      <c r="C16" s="15">
        <v>0.20899999999999999</v>
      </c>
      <c r="D16" s="15">
        <v>0.20799999999999999</v>
      </c>
      <c r="E16" s="15">
        <v>0.20599999999999999</v>
      </c>
      <c r="F16" s="15">
        <v>0.20599999999999999</v>
      </c>
      <c r="G16" s="15">
        <v>0.20799999999999999</v>
      </c>
    </row>
    <row r="17" spans="2:9">
      <c r="B17" s="14" t="s">
        <v>11</v>
      </c>
      <c r="C17" s="14"/>
      <c r="D17" s="14"/>
      <c r="E17" s="14"/>
      <c r="F17" s="14"/>
      <c r="G17" s="14"/>
      <c r="I17" s="210"/>
    </row>
    <row r="18" spans="2:9">
      <c r="B18" s="16" t="s">
        <v>12</v>
      </c>
      <c r="C18" s="15">
        <v>2.5000000000000001E-2</v>
      </c>
      <c r="D18" s="15">
        <v>2.5000000000000001E-2</v>
      </c>
      <c r="E18" s="15">
        <v>2.5000000000000001E-2</v>
      </c>
      <c r="F18" s="15">
        <v>2.5000000000000001E-2</v>
      </c>
      <c r="G18" s="15">
        <v>2.5000000000000001E-2</v>
      </c>
    </row>
    <row r="19" spans="2:9">
      <c r="B19" s="16" t="s">
        <v>13</v>
      </c>
      <c r="C19" s="15">
        <v>0.01</v>
      </c>
      <c r="D19" s="15">
        <v>0.01</v>
      </c>
      <c r="E19" s="15">
        <v>0.01</v>
      </c>
      <c r="F19" s="15">
        <v>0.01</v>
      </c>
      <c r="G19" s="15">
        <v>0.01</v>
      </c>
    </row>
    <row r="20" spans="2:9">
      <c r="B20" s="16" t="s">
        <v>14</v>
      </c>
      <c r="C20" s="15">
        <v>0.03</v>
      </c>
      <c r="D20" s="15">
        <v>0.03</v>
      </c>
      <c r="E20" s="15">
        <v>0.03</v>
      </c>
      <c r="F20" s="15">
        <v>0.03</v>
      </c>
      <c r="G20" s="15">
        <v>0.03</v>
      </c>
    </row>
    <row r="21" spans="2:9">
      <c r="B21" s="16" t="s">
        <v>15</v>
      </c>
      <c r="C21" s="15">
        <v>6.5000000000000002E-2</v>
      </c>
      <c r="D21" s="15">
        <v>6.5000000000000002E-2</v>
      </c>
      <c r="E21" s="15">
        <v>6.5000000000000002E-2</v>
      </c>
      <c r="F21" s="15">
        <v>6.5000000000000002E-2</v>
      </c>
      <c r="G21" s="15">
        <v>6.5000000000000002E-2</v>
      </c>
    </row>
    <row r="22" spans="2:9">
      <c r="B22" s="16" t="s">
        <v>16</v>
      </c>
      <c r="C22" s="209">
        <v>6.2E-2</v>
      </c>
      <c r="D22" s="209">
        <v>5.3999999999999999E-2</v>
      </c>
      <c r="E22" s="209">
        <v>5.5E-2</v>
      </c>
      <c r="F22" s="209">
        <v>5.7000000000000002E-2</v>
      </c>
      <c r="G22" s="209">
        <v>5.8999999999999997E-2</v>
      </c>
    </row>
    <row r="23" spans="2:9">
      <c r="B23" s="14" t="s">
        <v>17</v>
      </c>
      <c r="C23" s="14"/>
      <c r="D23" s="14"/>
      <c r="E23" s="14"/>
      <c r="F23" s="14"/>
      <c r="G23" s="14"/>
    </row>
    <row r="24" spans="2:9">
      <c r="B24" s="16" t="s">
        <v>18</v>
      </c>
      <c r="C24" s="135">
        <v>86890</v>
      </c>
      <c r="D24" s="135">
        <v>86665</v>
      </c>
      <c r="E24" s="135">
        <v>85690</v>
      </c>
      <c r="F24" s="135">
        <v>83392</v>
      </c>
      <c r="G24" s="135">
        <v>82643</v>
      </c>
    </row>
    <row r="25" spans="2:9">
      <c r="B25" s="16" t="s">
        <v>17</v>
      </c>
      <c r="C25" s="209">
        <v>7.6999999999999999E-2</v>
      </c>
      <c r="D25" s="209">
        <v>7.5999999999999998E-2</v>
      </c>
      <c r="E25" s="209">
        <v>7.5999999999999998E-2</v>
      </c>
      <c r="F25" s="209">
        <v>7.6999999999999999E-2</v>
      </c>
      <c r="G25" s="209">
        <v>0.08</v>
      </c>
    </row>
    <row r="26" spans="2:9">
      <c r="B26" s="14" t="s">
        <v>19</v>
      </c>
      <c r="C26" s="14"/>
      <c r="D26" s="14"/>
      <c r="E26" s="14"/>
      <c r="F26" s="14"/>
      <c r="G26" s="14"/>
    </row>
    <row r="27" spans="2:9">
      <c r="B27" s="16" t="s">
        <v>20</v>
      </c>
      <c r="C27" s="135">
        <v>9550</v>
      </c>
      <c r="D27" s="135">
        <v>10270</v>
      </c>
      <c r="E27" s="135">
        <v>9529</v>
      </c>
      <c r="F27" s="135">
        <v>9772</v>
      </c>
      <c r="G27" s="135">
        <v>8394</v>
      </c>
    </row>
    <row r="28" spans="2:9">
      <c r="B28" s="16" t="s">
        <v>21</v>
      </c>
      <c r="C28" s="135">
        <v>7803</v>
      </c>
      <c r="D28" s="135">
        <v>6985</v>
      </c>
      <c r="E28" s="135">
        <v>7440</v>
      </c>
      <c r="F28" s="135">
        <v>7072</v>
      </c>
      <c r="G28" s="135">
        <v>6070</v>
      </c>
    </row>
    <row r="29" spans="2:9">
      <c r="B29" s="16" t="s">
        <v>22</v>
      </c>
      <c r="C29" s="208">
        <v>1.22</v>
      </c>
      <c r="D29" s="208">
        <v>1.47</v>
      </c>
      <c r="E29" s="208">
        <v>1.28</v>
      </c>
      <c r="F29" s="208">
        <v>1.38</v>
      </c>
      <c r="G29" s="208">
        <v>1.38</v>
      </c>
    </row>
    <row r="30" spans="2:9">
      <c r="B30" s="14" t="s">
        <v>23</v>
      </c>
      <c r="C30" s="14"/>
      <c r="D30" s="14"/>
      <c r="E30" s="14"/>
      <c r="F30" s="14"/>
      <c r="G30" s="14"/>
    </row>
    <row r="31" spans="2:9">
      <c r="B31" s="16" t="s">
        <v>24</v>
      </c>
      <c r="C31" s="135">
        <v>66657</v>
      </c>
      <c r="D31" s="135">
        <v>67328</v>
      </c>
      <c r="E31" s="135">
        <v>66144</v>
      </c>
      <c r="F31" s="135">
        <v>67449</v>
      </c>
      <c r="G31" s="135">
        <v>65316</v>
      </c>
    </row>
    <row r="32" spans="2:9">
      <c r="B32" s="16" t="s">
        <v>25</v>
      </c>
      <c r="C32" s="135">
        <v>59951</v>
      </c>
      <c r="D32" s="135">
        <v>61650</v>
      </c>
      <c r="E32" s="135">
        <v>60384</v>
      </c>
      <c r="F32" s="135">
        <v>58654</v>
      </c>
      <c r="G32" s="135">
        <v>57427</v>
      </c>
    </row>
    <row r="33" spans="2:7">
      <c r="B33" s="16" t="s">
        <v>26</v>
      </c>
      <c r="C33" s="208">
        <v>1.1100000000000001</v>
      </c>
      <c r="D33" s="208">
        <v>1.0900000000000001</v>
      </c>
      <c r="E33" s="208">
        <v>1.1000000000000001</v>
      </c>
      <c r="F33" s="208">
        <v>1.1499999999999999</v>
      </c>
      <c r="G33" s="208">
        <v>1.1399999999999999</v>
      </c>
    </row>
    <row r="35" spans="2:7">
      <c r="B35" s="264" t="s">
        <v>518</v>
      </c>
      <c r="C35" s="264"/>
      <c r="D35" s="264"/>
      <c r="E35" s="264"/>
      <c r="F35" s="264"/>
      <c r="G35" s="429"/>
    </row>
    <row r="36" spans="2:7">
      <c r="G36" s="430"/>
    </row>
  </sheetData>
  <mergeCells count="1">
    <mergeCell ref="A2:G2"/>
  </mergeCells>
  <hyperlinks>
    <hyperlink ref="A2:G2" location="Innholdsfortegnelse!A1" display="Innholdsfortegnelse" xr:uid="{00000000-0004-0000-0100-000000000000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3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19.5703125" style="112" customWidth="1"/>
    <col min="3" max="10" width="9.7109375" style="112" customWidth="1"/>
    <col min="11" max="16384" width="11.42578125" style="112"/>
  </cols>
  <sheetData>
    <row r="1" spans="1:10" ht="6" customHeight="1"/>
    <row r="2" spans="1:10">
      <c r="A2" s="437" t="s">
        <v>28</v>
      </c>
      <c r="B2" s="437"/>
      <c r="C2" s="437"/>
      <c r="D2" s="437"/>
    </row>
    <row r="4" spans="1:10" s="139" customFormat="1" ht="21" customHeight="1">
      <c r="B4" s="109"/>
      <c r="C4" s="109"/>
      <c r="D4" s="109"/>
      <c r="E4" s="138"/>
      <c r="F4" s="138"/>
      <c r="G4" s="138"/>
      <c r="H4" s="138"/>
      <c r="I4" s="138"/>
      <c r="J4" s="138"/>
    </row>
    <row r="5" spans="1:10" ht="22.5" customHeight="1">
      <c r="B5" s="324"/>
      <c r="C5" s="470" t="s">
        <v>346</v>
      </c>
      <c r="D5" s="470"/>
      <c r="E5" s="471" t="s">
        <v>347</v>
      </c>
      <c r="F5" s="471"/>
      <c r="G5" s="471" t="s">
        <v>343</v>
      </c>
      <c r="H5" s="471"/>
      <c r="I5" s="471" t="s">
        <v>348</v>
      </c>
      <c r="J5" s="471"/>
    </row>
    <row r="6" spans="1:10" ht="18.75" customHeight="1">
      <c r="B6" s="324" t="s">
        <v>233</v>
      </c>
      <c r="C6" s="325">
        <v>2021</v>
      </c>
      <c r="D6" s="326">
        <v>2020</v>
      </c>
      <c r="E6" s="325">
        <v>2021</v>
      </c>
      <c r="F6" s="326">
        <v>2020</v>
      </c>
      <c r="G6" s="325">
        <v>2021</v>
      </c>
      <c r="H6" s="326">
        <v>2020</v>
      </c>
      <c r="I6" s="325">
        <v>2021</v>
      </c>
      <c r="J6" s="326">
        <v>2020</v>
      </c>
    </row>
    <row r="7" spans="1:10">
      <c r="B7" s="314" t="s">
        <v>333</v>
      </c>
      <c r="C7" s="318">
        <v>54988</v>
      </c>
      <c r="D7" s="321">
        <v>52584</v>
      </c>
      <c r="E7" s="318">
        <v>14950</v>
      </c>
      <c r="F7" s="321">
        <v>14182</v>
      </c>
      <c r="G7" s="318">
        <v>316</v>
      </c>
      <c r="H7" s="321">
        <v>359</v>
      </c>
      <c r="I7" s="318">
        <v>70254</v>
      </c>
      <c r="J7" s="315">
        <v>67125</v>
      </c>
    </row>
    <row r="8" spans="1:10">
      <c r="B8" s="314" t="s">
        <v>349</v>
      </c>
      <c r="C8" s="319">
        <v>78.3</v>
      </c>
      <c r="D8" s="322">
        <v>78.3</v>
      </c>
      <c r="E8" s="319">
        <v>21.3</v>
      </c>
      <c r="F8" s="322">
        <v>21.1</v>
      </c>
      <c r="G8" s="319">
        <v>0.4</v>
      </c>
      <c r="H8" s="322">
        <v>0.5</v>
      </c>
      <c r="I8" s="319">
        <v>100</v>
      </c>
      <c r="J8" s="316">
        <v>100</v>
      </c>
    </row>
    <row r="9" spans="1:10" ht="15" customHeight="1">
      <c r="B9" s="314" t="s">
        <v>521</v>
      </c>
      <c r="C9" s="318">
        <v>33574</v>
      </c>
      <c r="D9" s="321">
        <v>31366</v>
      </c>
      <c r="E9" s="318">
        <v>7919</v>
      </c>
      <c r="F9" s="321">
        <v>7135</v>
      </c>
      <c r="G9" s="318">
        <v>360.447</v>
      </c>
      <c r="H9" s="321">
        <v>522</v>
      </c>
      <c r="I9" s="318">
        <v>41853.447</v>
      </c>
      <c r="J9" s="315">
        <v>39023</v>
      </c>
    </row>
    <row r="10" spans="1:10">
      <c r="B10" s="313" t="s">
        <v>349</v>
      </c>
      <c r="C10" s="320">
        <v>80.2</v>
      </c>
      <c r="D10" s="323">
        <v>80.400000000000006</v>
      </c>
      <c r="E10" s="320">
        <v>18.899999999999999</v>
      </c>
      <c r="F10" s="323">
        <v>18.3</v>
      </c>
      <c r="G10" s="320">
        <v>0.9</v>
      </c>
      <c r="H10" s="323">
        <v>1.3</v>
      </c>
      <c r="I10" s="320">
        <v>100</v>
      </c>
      <c r="J10" s="317">
        <v>100</v>
      </c>
    </row>
    <row r="11" spans="1:10" ht="18.75" customHeight="1">
      <c r="B11" s="139"/>
      <c r="C11" s="111"/>
      <c r="D11" s="111"/>
    </row>
    <row r="13" spans="1:10">
      <c r="B13" s="264" t="s">
        <v>518</v>
      </c>
    </row>
  </sheetData>
  <mergeCells count="5">
    <mergeCell ref="A2:D2"/>
    <mergeCell ref="C5:D5"/>
    <mergeCell ref="E5:F5"/>
    <mergeCell ref="G5:H5"/>
    <mergeCell ref="I5:J5"/>
  </mergeCells>
  <hyperlinks>
    <hyperlink ref="A2:D2" location="Innholdsfortegnelse!A1" display="Innholdsfortegnelse" xr:uid="{00000000-0004-0000-1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1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55.28515625" style="112" bestFit="1" customWidth="1"/>
    <col min="3" max="3" width="8" style="112" bestFit="1" customWidth="1"/>
    <col min="4" max="4" width="9.7109375" style="112" bestFit="1" customWidth="1"/>
    <col min="5" max="5" width="7.28515625" style="112" bestFit="1" customWidth="1"/>
    <col min="6" max="6" width="8.28515625" style="112" bestFit="1" customWidth="1"/>
    <col min="7" max="7" width="16.42578125" style="112" customWidth="1"/>
    <col min="8" max="8" width="16.5703125" style="112" customWidth="1"/>
    <col min="9" max="16384" width="11.42578125" style="112"/>
  </cols>
  <sheetData>
    <row r="1" spans="1:9" ht="6" customHeight="1"/>
    <row r="2" spans="1:9">
      <c r="A2" s="437" t="s">
        <v>28</v>
      </c>
      <c r="B2" s="437"/>
      <c r="C2" s="437"/>
      <c r="D2" s="437"/>
    </row>
    <row r="5" spans="1:9">
      <c r="B5" s="472" t="s">
        <v>642</v>
      </c>
      <c r="C5" s="472"/>
      <c r="D5" s="472"/>
      <c r="E5" s="472"/>
      <c r="F5" s="472"/>
      <c r="G5" s="472"/>
      <c r="H5" s="472"/>
      <c r="I5" s="472"/>
    </row>
    <row r="6" spans="1:9">
      <c r="B6" s="340"/>
      <c r="C6" s="340"/>
      <c r="D6" s="340"/>
      <c r="E6" s="340"/>
      <c r="F6" s="340"/>
      <c r="G6" s="340"/>
      <c r="H6" s="340"/>
      <c r="I6" s="340"/>
    </row>
    <row r="7" spans="1:9" ht="30">
      <c r="B7" s="397" t="s">
        <v>662</v>
      </c>
      <c r="C7" s="398" t="s">
        <v>633</v>
      </c>
      <c r="D7" s="398" t="s">
        <v>634</v>
      </c>
      <c r="E7" s="398" t="s">
        <v>635</v>
      </c>
      <c r="F7" s="398" t="s">
        <v>636</v>
      </c>
      <c r="G7" s="436" t="s">
        <v>637</v>
      </c>
      <c r="H7" s="418" t="s">
        <v>638</v>
      </c>
      <c r="I7" s="419" t="s">
        <v>348</v>
      </c>
    </row>
    <row r="8" spans="1:9">
      <c r="B8" s="340" t="s">
        <v>639</v>
      </c>
      <c r="C8" s="384">
        <v>48139</v>
      </c>
      <c r="D8" s="384">
        <v>2879</v>
      </c>
      <c r="E8" s="384">
        <v>373</v>
      </c>
      <c r="F8" s="384">
        <f>312+48</f>
        <v>360</v>
      </c>
      <c r="G8" s="384">
        <v>92</v>
      </c>
      <c r="H8" s="384">
        <v>-67</v>
      </c>
      <c r="I8" s="384">
        <f>SUM(C8:H8)</f>
        <v>51776</v>
      </c>
    </row>
    <row r="9" spans="1:9">
      <c r="B9" s="340" t="s">
        <v>640</v>
      </c>
      <c r="C9" s="384">
        <v>12293</v>
      </c>
      <c r="D9" s="384">
        <v>8071</v>
      </c>
      <c r="E9" s="384">
        <v>1756</v>
      </c>
      <c r="F9" s="384">
        <f>1354+32</f>
        <v>1386</v>
      </c>
      <c r="G9" s="384">
        <v>1004</v>
      </c>
      <c r="H9" s="384">
        <v>-301</v>
      </c>
      <c r="I9" s="384">
        <f>SUM(C9:H9)</f>
        <v>24209</v>
      </c>
    </row>
    <row r="10" spans="1:9">
      <c r="B10" s="341" t="s">
        <v>641</v>
      </c>
      <c r="C10" s="389">
        <f t="shared" ref="C10:I10" si="0">SUM(C8:C9)</f>
        <v>60432</v>
      </c>
      <c r="D10" s="389">
        <f t="shared" si="0"/>
        <v>10950</v>
      </c>
      <c r="E10" s="389">
        <f t="shared" si="0"/>
        <v>2129</v>
      </c>
      <c r="F10" s="389">
        <f t="shared" si="0"/>
        <v>1746</v>
      </c>
      <c r="G10" s="389">
        <f t="shared" si="0"/>
        <v>1096</v>
      </c>
      <c r="H10" s="389">
        <f t="shared" si="0"/>
        <v>-368</v>
      </c>
      <c r="I10" s="389">
        <f t="shared" si="0"/>
        <v>75985</v>
      </c>
    </row>
    <row r="13" spans="1:9">
      <c r="B13" s="473" t="s">
        <v>648</v>
      </c>
      <c r="C13" s="473"/>
      <c r="D13" s="473"/>
      <c r="E13" s="473"/>
      <c r="F13" s="473"/>
      <c r="G13" s="473"/>
    </row>
    <row r="14" spans="1:9">
      <c r="B14" s="55" t="s">
        <v>662</v>
      </c>
      <c r="C14" s="335" t="s">
        <v>649</v>
      </c>
      <c r="D14" s="335" t="s">
        <v>650</v>
      </c>
      <c r="E14" s="335" t="s">
        <v>663</v>
      </c>
      <c r="F14" s="335" t="s">
        <v>651</v>
      </c>
      <c r="G14" s="335" t="s">
        <v>652</v>
      </c>
      <c r="H14" s="335" t="s">
        <v>348</v>
      </c>
    </row>
    <row r="15" spans="1:9">
      <c r="B15" s="340" t="s">
        <v>653</v>
      </c>
      <c r="C15" s="408">
        <v>2023</v>
      </c>
      <c r="D15" s="408">
        <v>752</v>
      </c>
      <c r="E15" s="408">
        <v>99</v>
      </c>
      <c r="F15" s="408"/>
      <c r="G15" s="408"/>
      <c r="H15" s="408">
        <f>SUM(C15:G15)</f>
        <v>2874</v>
      </c>
    </row>
    <row r="16" spans="1:9">
      <c r="B16" s="340" t="s">
        <v>654</v>
      </c>
      <c r="C16" s="344">
        <v>5405</v>
      </c>
      <c r="D16" s="344">
        <v>343</v>
      </c>
      <c r="E16" s="344"/>
      <c r="F16" s="344">
        <v>92</v>
      </c>
      <c r="G16" s="344"/>
      <c r="H16" s="408">
        <f>SUM(C16:G16)</f>
        <v>5840</v>
      </c>
    </row>
    <row r="17" spans="2:8">
      <c r="B17" s="340" t="s">
        <v>655</v>
      </c>
      <c r="C17" s="344">
        <v>1420</v>
      </c>
      <c r="D17" s="344">
        <v>51</v>
      </c>
      <c r="E17" s="344"/>
      <c r="F17" s="344"/>
      <c r="G17" s="344"/>
      <c r="H17" s="408">
        <f>SUM(C17:G17)</f>
        <v>1471</v>
      </c>
    </row>
    <row r="18" spans="2:8">
      <c r="B18" s="341" t="s">
        <v>656</v>
      </c>
      <c r="C18" s="420">
        <f>SUM(C15:C17)</f>
        <v>8848</v>
      </c>
      <c r="D18" s="420">
        <f>SUM(D15:D17)</f>
        <v>1146</v>
      </c>
      <c r="E18" s="420">
        <f>SUM(E15:E17)</f>
        <v>99</v>
      </c>
      <c r="F18" s="420">
        <f>SUM(F15:F17)</f>
        <v>92</v>
      </c>
      <c r="G18" s="420">
        <f>SUM(G15:G17)</f>
        <v>0</v>
      </c>
      <c r="H18" s="343">
        <f>SUM(C18:G18)</f>
        <v>10185</v>
      </c>
    </row>
    <row r="21" spans="2:8">
      <c r="B21" s="264" t="s">
        <v>518</v>
      </c>
    </row>
  </sheetData>
  <mergeCells count="3">
    <mergeCell ref="A2:D2"/>
    <mergeCell ref="B5:I5"/>
    <mergeCell ref="B13:G13"/>
  </mergeCells>
  <hyperlinks>
    <hyperlink ref="A2:D2" location="Innholdsfortegnelse!A1" display="Innholdsfortegnelse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4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55.42578125" style="112" bestFit="1" customWidth="1"/>
    <col min="3" max="3" width="14.7109375" style="112" bestFit="1" customWidth="1"/>
    <col min="4" max="16384" width="11.42578125" style="112"/>
  </cols>
  <sheetData>
    <row r="1" spans="1:3" ht="6" customHeight="1"/>
    <row r="2" spans="1:3">
      <c r="A2" s="437" t="s">
        <v>28</v>
      </c>
      <c r="B2" s="437"/>
      <c r="C2" s="437"/>
    </row>
    <row r="4" spans="1:3">
      <c r="B4" s="12" t="s">
        <v>107</v>
      </c>
    </row>
    <row r="5" spans="1:3">
      <c r="C5" s="46" t="s">
        <v>54</v>
      </c>
    </row>
    <row r="6" spans="1:3">
      <c r="B6" s="47" t="s">
        <v>646</v>
      </c>
      <c r="C6" s="13">
        <v>900</v>
      </c>
    </row>
    <row r="7" spans="1:3">
      <c r="B7" s="157" t="s">
        <v>108</v>
      </c>
      <c r="C7" s="158">
        <v>93</v>
      </c>
    </row>
    <row r="8" spans="1:3">
      <c r="B8" s="157" t="s">
        <v>109</v>
      </c>
      <c r="C8" s="158">
        <v>-19</v>
      </c>
    </row>
    <row r="9" spans="1:3">
      <c r="B9" s="157" t="s">
        <v>110</v>
      </c>
      <c r="C9" s="158">
        <v>-16</v>
      </c>
    </row>
    <row r="10" spans="1:3">
      <c r="B10" s="157" t="s">
        <v>111</v>
      </c>
      <c r="C10" s="158">
        <v>-7</v>
      </c>
    </row>
    <row r="11" spans="1:3">
      <c r="B11" s="47" t="s">
        <v>671</v>
      </c>
      <c r="C11" s="13">
        <v>951</v>
      </c>
    </row>
    <row r="14" spans="1:3">
      <c r="B14" s="264" t="s">
        <v>518</v>
      </c>
    </row>
  </sheetData>
  <mergeCells count="1">
    <mergeCell ref="A2:C2"/>
  </mergeCells>
  <hyperlinks>
    <hyperlink ref="A2:C2" location="Innholdsfortegnelse!A1" display="Innholdsfortegnelse" xr:uid="{00000000-0004-0000-1500-000000000000}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9"/>
  <sheetViews>
    <sheetView showGridLines="0" zoomScale="85" zoomScaleNormal="85" workbookViewId="0"/>
  </sheetViews>
  <sheetFormatPr baseColWidth="10" defaultColWidth="9.28515625" defaultRowHeight="15"/>
  <cols>
    <col min="1" max="1" width="3" style="151" customWidth="1"/>
    <col min="2" max="2" width="35.7109375" style="151" bestFit="1" customWidth="1"/>
    <col min="3" max="4" width="15.28515625" style="151" bestFit="1" customWidth="1"/>
    <col min="5" max="5" width="15.5703125" style="151" bestFit="1" customWidth="1"/>
    <col min="6" max="6" width="7.42578125" style="151" bestFit="1" customWidth="1"/>
    <col min="7" max="7" width="15.28515625" style="151" bestFit="1" customWidth="1"/>
    <col min="8" max="8" width="8" style="151" bestFit="1" customWidth="1"/>
    <col min="9" max="9" width="12.5703125" style="151" bestFit="1" customWidth="1"/>
    <col min="10" max="10" width="9.28515625" style="151" bestFit="1" customWidth="1"/>
    <col min="11" max="11" width="15.28515625" style="151" bestFit="1" customWidth="1"/>
    <col min="12" max="12" width="12.28515625" style="151" bestFit="1" customWidth="1"/>
    <col min="13" max="13" width="12.5703125" style="151" bestFit="1" customWidth="1"/>
    <col min="14" max="16384" width="9.28515625" style="151"/>
  </cols>
  <sheetData>
    <row r="1" spans="1:13" ht="6" customHeight="1"/>
    <row r="2" spans="1:13">
      <c r="A2" s="437" t="s">
        <v>28</v>
      </c>
      <c r="B2" s="437"/>
      <c r="C2" s="437"/>
      <c r="D2" s="437"/>
    </row>
    <row r="4" spans="1:13">
      <c r="B4" s="48" t="s">
        <v>113</v>
      </c>
    </row>
    <row r="5" spans="1:13" ht="30.75" customHeight="1">
      <c r="B5" s="49" t="s">
        <v>114</v>
      </c>
      <c r="C5" s="50" t="s">
        <v>115</v>
      </c>
      <c r="D5" s="51" t="s">
        <v>116</v>
      </c>
      <c r="E5" s="51" t="s">
        <v>117</v>
      </c>
      <c r="F5" s="51" t="s">
        <v>118</v>
      </c>
      <c r="G5" s="51" t="s">
        <v>119</v>
      </c>
      <c r="H5" s="51" t="s">
        <v>120</v>
      </c>
      <c r="I5" s="51" t="s">
        <v>121</v>
      </c>
      <c r="J5" s="51" t="s">
        <v>122</v>
      </c>
      <c r="K5" s="51" t="s">
        <v>8</v>
      </c>
      <c r="L5" s="51" t="s">
        <v>123</v>
      </c>
      <c r="M5" s="51" t="s">
        <v>124</v>
      </c>
    </row>
    <row r="6" spans="1:13" ht="15" customHeight="1">
      <c r="B6" s="280" t="s">
        <v>125</v>
      </c>
      <c r="C6" s="297"/>
      <c r="D6" s="287"/>
      <c r="E6" s="287"/>
      <c r="F6" s="287"/>
      <c r="G6" s="287"/>
      <c r="H6" s="287"/>
      <c r="I6" s="287"/>
      <c r="J6" s="287"/>
      <c r="K6" s="287"/>
      <c r="L6" s="287"/>
      <c r="M6" s="281"/>
    </row>
    <row r="7" spans="1:13" ht="15" customHeight="1">
      <c r="B7" s="52"/>
      <c r="C7" s="154" t="s">
        <v>132</v>
      </c>
      <c r="D7" s="286">
        <v>0</v>
      </c>
      <c r="E7" s="277">
        <v>0</v>
      </c>
      <c r="F7" s="291"/>
      <c r="G7" s="277">
        <v>0</v>
      </c>
      <c r="H7" s="298"/>
      <c r="I7" s="277">
        <v>0</v>
      </c>
      <c r="J7" s="298"/>
      <c r="K7" s="277">
        <v>0</v>
      </c>
      <c r="L7" s="298"/>
      <c r="M7" s="277">
        <v>0</v>
      </c>
    </row>
    <row r="8" spans="1:13">
      <c r="B8" s="52"/>
      <c r="C8" s="154" t="s">
        <v>126</v>
      </c>
      <c r="D8" s="286">
        <v>8169</v>
      </c>
      <c r="E8" s="277">
        <v>1970</v>
      </c>
      <c r="F8" s="354">
        <v>0.99619199999999997</v>
      </c>
      <c r="G8" s="277">
        <v>10132</v>
      </c>
      <c r="H8" s="298">
        <v>2.0500000000000002E-3</v>
      </c>
      <c r="I8" s="277">
        <v>7582</v>
      </c>
      <c r="J8" s="298">
        <v>0.18246299999999999</v>
      </c>
      <c r="K8" s="277">
        <v>837</v>
      </c>
      <c r="L8" s="298">
        <v>8.2572000000000007E-2</v>
      </c>
      <c r="M8" s="289">
        <v>4</v>
      </c>
    </row>
    <row r="9" spans="1:13">
      <c r="B9" s="52"/>
      <c r="C9" s="154" t="s">
        <v>547</v>
      </c>
      <c r="D9" s="286">
        <v>28075</v>
      </c>
      <c r="E9" s="277">
        <v>1029</v>
      </c>
      <c r="F9" s="354">
        <v>0.97829600000000005</v>
      </c>
      <c r="G9" s="277">
        <v>29082</v>
      </c>
      <c r="H9" s="298">
        <v>3.2669999999999999E-3</v>
      </c>
      <c r="I9" s="277">
        <v>11877</v>
      </c>
      <c r="J9" s="298">
        <v>0.19950899999999999</v>
      </c>
      <c r="K9" s="277">
        <v>3710</v>
      </c>
      <c r="L9" s="298">
        <v>0.127586</v>
      </c>
      <c r="M9" s="289">
        <v>19</v>
      </c>
    </row>
    <row r="10" spans="1:13">
      <c r="B10" s="52"/>
      <c r="C10" s="154" t="s">
        <v>548</v>
      </c>
      <c r="D10" s="286">
        <v>4286</v>
      </c>
      <c r="E10" s="277">
        <v>93</v>
      </c>
      <c r="F10" s="354">
        <v>0.96043400000000001</v>
      </c>
      <c r="G10" s="277">
        <v>4375</v>
      </c>
      <c r="H10" s="298">
        <v>6.0800000000000003E-3</v>
      </c>
      <c r="I10" s="277">
        <v>1815</v>
      </c>
      <c r="J10" s="298">
        <v>0.21876399999999999</v>
      </c>
      <c r="K10" s="277">
        <v>945</v>
      </c>
      <c r="L10" s="298">
        <v>0.21592700000000001</v>
      </c>
      <c r="M10" s="289">
        <v>6</v>
      </c>
    </row>
    <row r="11" spans="1:13">
      <c r="B11" s="52"/>
      <c r="C11" s="154" t="s">
        <v>127</v>
      </c>
      <c r="D11" s="286">
        <v>4874</v>
      </c>
      <c r="E11" s="277">
        <v>131</v>
      </c>
      <c r="F11" s="354">
        <v>0.97388399999999997</v>
      </c>
      <c r="G11" s="277">
        <v>5001</v>
      </c>
      <c r="H11" s="298">
        <v>1.3561E-2</v>
      </c>
      <c r="I11" s="277">
        <v>2092</v>
      </c>
      <c r="J11" s="298">
        <v>0.216225</v>
      </c>
      <c r="K11" s="277">
        <v>1796</v>
      </c>
      <c r="L11" s="298">
        <v>0.35908499999999999</v>
      </c>
      <c r="M11" s="289">
        <v>15</v>
      </c>
    </row>
    <row r="12" spans="1:13">
      <c r="B12" s="52"/>
      <c r="C12" s="154" t="s">
        <v>128</v>
      </c>
      <c r="D12" s="286">
        <v>2517</v>
      </c>
      <c r="E12" s="277">
        <v>83</v>
      </c>
      <c r="F12" s="354">
        <v>0.99297299999999999</v>
      </c>
      <c r="G12" s="277">
        <v>2599</v>
      </c>
      <c r="H12" s="298">
        <v>4.9277000000000001E-2</v>
      </c>
      <c r="I12" s="277">
        <v>903</v>
      </c>
      <c r="J12" s="298">
        <v>0.20053599999999999</v>
      </c>
      <c r="K12" s="277">
        <v>1832</v>
      </c>
      <c r="L12" s="298">
        <v>0.70479099999999995</v>
      </c>
      <c r="M12" s="289">
        <v>26</v>
      </c>
    </row>
    <row r="13" spans="1:13">
      <c r="B13" s="52"/>
      <c r="C13" s="154" t="s">
        <v>129</v>
      </c>
      <c r="D13" s="286">
        <v>693</v>
      </c>
      <c r="E13" s="277">
        <v>15</v>
      </c>
      <c r="F13" s="354">
        <v>0.979406</v>
      </c>
      <c r="G13" s="277">
        <v>708</v>
      </c>
      <c r="H13" s="298">
        <v>0.218496</v>
      </c>
      <c r="I13" s="277">
        <v>303</v>
      </c>
      <c r="J13" s="298">
        <v>0.221049</v>
      </c>
      <c r="K13" s="277">
        <v>891</v>
      </c>
      <c r="L13" s="298">
        <v>1.2578309999999999</v>
      </c>
      <c r="M13" s="289">
        <v>36</v>
      </c>
    </row>
    <row r="14" spans="1:13">
      <c r="B14" s="52"/>
      <c r="C14" s="154" t="s">
        <v>647</v>
      </c>
      <c r="D14" s="286">
        <v>146</v>
      </c>
      <c r="E14" s="277">
        <v>0</v>
      </c>
      <c r="F14" s="355">
        <v>1</v>
      </c>
      <c r="G14" s="277">
        <v>147</v>
      </c>
      <c r="H14" s="298">
        <v>1</v>
      </c>
      <c r="I14" s="277">
        <v>69</v>
      </c>
      <c r="J14" s="298">
        <v>0.28315600000000002</v>
      </c>
      <c r="K14" s="277">
        <v>399</v>
      </c>
      <c r="L14" s="298">
        <v>2.7192630000000002</v>
      </c>
      <c r="M14" s="289">
        <v>42</v>
      </c>
    </row>
    <row r="15" spans="1:13">
      <c r="B15" s="53" t="s">
        <v>125</v>
      </c>
      <c r="C15" s="53" t="s">
        <v>130</v>
      </c>
      <c r="D15" s="278">
        <v>48760</v>
      </c>
      <c r="E15" s="242">
        <v>3321</v>
      </c>
      <c r="F15" s="356">
        <v>0.98861200000000005</v>
      </c>
      <c r="G15" s="242">
        <v>52043</v>
      </c>
      <c r="H15" s="279">
        <v>1.2290000000000001E-2</v>
      </c>
      <c r="I15" s="294">
        <v>24641</v>
      </c>
      <c r="J15" s="279">
        <v>0.19999500000000001</v>
      </c>
      <c r="K15" s="294">
        <v>10409</v>
      </c>
      <c r="L15" s="282">
        <v>0.2</v>
      </c>
      <c r="M15" s="295">
        <v>147</v>
      </c>
    </row>
    <row r="16" spans="1:13">
      <c r="B16" s="288" t="s">
        <v>131</v>
      </c>
      <c r="C16" s="293"/>
      <c r="D16" s="292"/>
      <c r="E16" s="292"/>
      <c r="F16" s="357"/>
      <c r="G16" s="292"/>
      <c r="H16" s="296"/>
      <c r="I16" s="299"/>
      <c r="J16" s="296"/>
      <c r="K16" s="299"/>
      <c r="L16" s="296"/>
      <c r="M16" s="300"/>
    </row>
    <row r="17" spans="2:13">
      <c r="B17" s="52"/>
      <c r="C17" s="153" t="s">
        <v>132</v>
      </c>
      <c r="D17" s="286">
        <v>7</v>
      </c>
      <c r="E17" s="277">
        <v>32</v>
      </c>
      <c r="F17" s="291">
        <v>0.98560400000000004</v>
      </c>
      <c r="G17" s="277">
        <v>38</v>
      </c>
      <c r="H17" s="298">
        <v>1.358E-3</v>
      </c>
      <c r="I17" s="277">
        <v>1244</v>
      </c>
      <c r="J17" s="298">
        <v>0.92429300000000003</v>
      </c>
      <c r="K17" s="277">
        <v>11</v>
      </c>
      <c r="L17" s="298">
        <v>0.29903000000000002</v>
      </c>
      <c r="M17" s="277">
        <v>0</v>
      </c>
    </row>
    <row r="18" spans="2:13">
      <c r="B18" s="52"/>
      <c r="C18" s="154" t="s">
        <v>126</v>
      </c>
      <c r="D18" s="286">
        <v>14</v>
      </c>
      <c r="E18" s="277">
        <v>48</v>
      </c>
      <c r="F18" s="354">
        <v>0.90141700000000002</v>
      </c>
      <c r="G18" s="277">
        <v>57</v>
      </c>
      <c r="H18" s="298">
        <v>2.0200000000000001E-3</v>
      </c>
      <c r="I18" s="277">
        <v>574</v>
      </c>
      <c r="J18" s="298">
        <v>0.431726</v>
      </c>
      <c r="K18" s="277">
        <v>10</v>
      </c>
      <c r="L18" s="298">
        <v>0.17729900000000001</v>
      </c>
      <c r="M18" s="289">
        <v>0</v>
      </c>
    </row>
    <row r="19" spans="2:13">
      <c r="B19" s="52"/>
      <c r="C19" s="154" t="s">
        <v>547</v>
      </c>
      <c r="D19" s="286">
        <v>45</v>
      </c>
      <c r="E19" s="277">
        <v>103</v>
      </c>
      <c r="F19" s="354">
        <v>0.95586899999999997</v>
      </c>
      <c r="G19" s="277">
        <v>143</v>
      </c>
      <c r="H19" s="298">
        <v>3.7810000000000001E-3</v>
      </c>
      <c r="I19" s="277">
        <v>3295</v>
      </c>
      <c r="J19" s="298">
        <v>0.76857500000000001</v>
      </c>
      <c r="K19" s="277">
        <v>70</v>
      </c>
      <c r="L19" s="298">
        <v>0.48962600000000001</v>
      </c>
      <c r="M19" s="289">
        <v>0</v>
      </c>
    </row>
    <row r="20" spans="2:13">
      <c r="B20" s="52"/>
      <c r="C20" s="154" t="s">
        <v>548</v>
      </c>
      <c r="D20" s="286">
        <v>21</v>
      </c>
      <c r="E20" s="277">
        <v>45</v>
      </c>
      <c r="F20" s="354">
        <v>0.85076700000000005</v>
      </c>
      <c r="G20" s="277">
        <v>59</v>
      </c>
      <c r="H20" s="298">
        <v>6.2630000000000003E-3</v>
      </c>
      <c r="I20" s="277">
        <v>1004</v>
      </c>
      <c r="J20" s="298">
        <v>0.61690900000000004</v>
      </c>
      <c r="K20" s="277">
        <v>31</v>
      </c>
      <c r="L20" s="298">
        <v>0.52244699999999999</v>
      </c>
      <c r="M20" s="289">
        <v>0</v>
      </c>
    </row>
    <row r="21" spans="2:13">
      <c r="B21" s="52"/>
      <c r="C21" s="154" t="s">
        <v>127</v>
      </c>
      <c r="D21" s="286">
        <v>69</v>
      </c>
      <c r="E21" s="277">
        <v>76</v>
      </c>
      <c r="F21" s="354">
        <v>0.86889400000000006</v>
      </c>
      <c r="G21" s="277">
        <v>135</v>
      </c>
      <c r="H21" s="298">
        <v>1.3488E-2</v>
      </c>
      <c r="I21" s="277">
        <v>2802</v>
      </c>
      <c r="J21" s="298">
        <v>0.72490100000000002</v>
      </c>
      <c r="K21" s="277">
        <v>113</v>
      </c>
      <c r="L21" s="298">
        <v>0.84287000000000001</v>
      </c>
      <c r="M21" s="289">
        <v>1</v>
      </c>
    </row>
    <row r="22" spans="2:13">
      <c r="B22" s="52"/>
      <c r="C22" s="154" t="s">
        <v>128</v>
      </c>
      <c r="D22" s="286">
        <v>30</v>
      </c>
      <c r="E22" s="277">
        <v>18</v>
      </c>
      <c r="F22" s="354">
        <v>0.80373700000000003</v>
      </c>
      <c r="G22" s="277">
        <v>45</v>
      </c>
      <c r="H22" s="298">
        <v>4.5981000000000001E-2</v>
      </c>
      <c r="I22" s="277">
        <v>1711</v>
      </c>
      <c r="J22" s="298">
        <v>0.70508300000000002</v>
      </c>
      <c r="K22" s="277">
        <v>48</v>
      </c>
      <c r="L22" s="298">
        <v>1.0704629999999999</v>
      </c>
      <c r="M22" s="289">
        <v>1</v>
      </c>
    </row>
    <row r="23" spans="2:13">
      <c r="B23" s="52"/>
      <c r="C23" s="154" t="s">
        <v>129</v>
      </c>
      <c r="D23" s="286">
        <v>32</v>
      </c>
      <c r="E23" s="277">
        <v>1</v>
      </c>
      <c r="F23" s="354">
        <v>0.94877199999999995</v>
      </c>
      <c r="G23" s="277">
        <v>32</v>
      </c>
      <c r="H23" s="298">
        <v>0.22276799999999999</v>
      </c>
      <c r="I23" s="277">
        <v>1288</v>
      </c>
      <c r="J23" s="298">
        <v>0.53756700000000002</v>
      </c>
      <c r="K23" s="277">
        <v>40</v>
      </c>
      <c r="L23" s="298">
        <v>1.2250799999999999</v>
      </c>
      <c r="M23" s="289">
        <v>4</v>
      </c>
    </row>
    <row r="24" spans="2:13">
      <c r="B24" s="52"/>
      <c r="C24" s="154" t="s">
        <v>647</v>
      </c>
      <c r="D24" s="286">
        <v>6</v>
      </c>
      <c r="E24" s="277">
        <v>0</v>
      </c>
      <c r="F24" s="355">
        <v>1</v>
      </c>
      <c r="G24" s="277">
        <v>6</v>
      </c>
      <c r="H24" s="298">
        <v>1</v>
      </c>
      <c r="I24" s="277">
        <v>101</v>
      </c>
      <c r="J24" s="298">
        <v>0.83869499999999997</v>
      </c>
      <c r="K24" s="277">
        <v>35</v>
      </c>
      <c r="L24" s="298">
        <v>5.9803759999999997</v>
      </c>
      <c r="M24" s="289">
        <v>5</v>
      </c>
    </row>
    <row r="25" spans="2:13">
      <c r="B25" s="53" t="s">
        <v>131</v>
      </c>
      <c r="C25" s="53" t="s">
        <v>130</v>
      </c>
      <c r="D25" s="278">
        <v>224</v>
      </c>
      <c r="E25" s="242">
        <v>321</v>
      </c>
      <c r="F25" s="356">
        <v>0.90701500000000002</v>
      </c>
      <c r="G25" s="242">
        <v>515</v>
      </c>
      <c r="H25" s="279">
        <v>3.5140999999999999E-2</v>
      </c>
      <c r="I25" s="294">
        <v>12019</v>
      </c>
      <c r="J25" s="279">
        <v>0.69443299999999997</v>
      </c>
      <c r="K25" s="294">
        <v>359</v>
      </c>
      <c r="L25" s="279">
        <v>0.69704900000000003</v>
      </c>
      <c r="M25" s="295">
        <v>13</v>
      </c>
    </row>
    <row r="26" spans="2:13">
      <c r="B26" s="280" t="s">
        <v>133</v>
      </c>
      <c r="C26" s="293"/>
      <c r="D26" s="292"/>
      <c r="E26" s="292"/>
      <c r="F26" s="357"/>
      <c r="G26" s="292"/>
      <c r="H26" s="296"/>
      <c r="I26" s="299"/>
      <c r="J26" s="296"/>
      <c r="K26" s="299"/>
      <c r="L26" s="296"/>
      <c r="M26" s="300"/>
    </row>
    <row r="27" spans="2:13">
      <c r="B27" s="52"/>
      <c r="C27" s="153" t="s">
        <v>132</v>
      </c>
      <c r="D27" s="286">
        <v>0</v>
      </c>
      <c r="E27" s="277">
        <v>0</v>
      </c>
      <c r="F27" s="354"/>
      <c r="G27" s="277">
        <v>0</v>
      </c>
      <c r="H27" s="298"/>
      <c r="I27" s="277">
        <v>0</v>
      </c>
      <c r="J27" s="298"/>
      <c r="K27" s="277">
        <v>0</v>
      </c>
      <c r="L27" s="298"/>
      <c r="M27" s="277">
        <v>0</v>
      </c>
    </row>
    <row r="28" spans="2:13">
      <c r="B28" s="52"/>
      <c r="C28" s="154" t="s">
        <v>126</v>
      </c>
      <c r="D28" s="286">
        <v>89</v>
      </c>
      <c r="E28" s="277">
        <v>0</v>
      </c>
      <c r="F28" s="354"/>
      <c r="G28" s="277">
        <v>89</v>
      </c>
      <c r="H28" s="298">
        <v>2.0769999999999999E-3</v>
      </c>
      <c r="I28" s="277">
        <v>12</v>
      </c>
      <c r="J28" s="298">
        <v>0.45</v>
      </c>
      <c r="K28" s="277">
        <v>28</v>
      </c>
      <c r="L28" s="298">
        <v>0.31864900000000002</v>
      </c>
      <c r="M28" s="277">
        <v>0</v>
      </c>
    </row>
    <row r="29" spans="2:13">
      <c r="B29" s="52"/>
      <c r="C29" s="154" t="s">
        <v>547</v>
      </c>
      <c r="D29" s="286">
        <v>1024</v>
      </c>
      <c r="E29" s="277">
        <v>26</v>
      </c>
      <c r="F29" s="354">
        <v>0.82531900000000002</v>
      </c>
      <c r="G29" s="277">
        <v>1046</v>
      </c>
      <c r="H29" s="298">
        <v>3.9480000000000001E-3</v>
      </c>
      <c r="I29" s="277">
        <v>56</v>
      </c>
      <c r="J29" s="298">
        <v>0.45</v>
      </c>
      <c r="K29" s="277">
        <v>522</v>
      </c>
      <c r="L29" s="298">
        <v>0.49970500000000001</v>
      </c>
      <c r="M29" s="289">
        <v>2</v>
      </c>
    </row>
    <row r="30" spans="2:13">
      <c r="B30" s="52"/>
      <c r="C30" s="154" t="s">
        <v>548</v>
      </c>
      <c r="D30" s="286">
        <v>727</v>
      </c>
      <c r="E30" s="277">
        <v>24</v>
      </c>
      <c r="F30" s="354">
        <v>0.65760799999999997</v>
      </c>
      <c r="G30" s="277">
        <v>743</v>
      </c>
      <c r="H30" s="298">
        <v>6.0369999999999998E-3</v>
      </c>
      <c r="I30" s="277">
        <v>40</v>
      </c>
      <c r="J30" s="298">
        <v>0.45</v>
      </c>
      <c r="K30" s="277">
        <v>444</v>
      </c>
      <c r="L30" s="298">
        <v>0.59779300000000002</v>
      </c>
      <c r="M30" s="289">
        <v>2</v>
      </c>
    </row>
    <row r="31" spans="2:13">
      <c r="B31" s="52"/>
      <c r="C31" s="154" t="s">
        <v>127</v>
      </c>
      <c r="D31" s="286">
        <v>3742</v>
      </c>
      <c r="E31" s="277">
        <v>128</v>
      </c>
      <c r="F31" s="354">
        <v>0.76611399999999996</v>
      </c>
      <c r="G31" s="277">
        <v>3840</v>
      </c>
      <c r="H31" s="298">
        <v>1.3854E-2</v>
      </c>
      <c r="I31" s="277">
        <v>164</v>
      </c>
      <c r="J31" s="298">
        <v>0.45</v>
      </c>
      <c r="K31" s="277">
        <v>3135</v>
      </c>
      <c r="L31" s="298">
        <v>0.81629499999999999</v>
      </c>
      <c r="M31" s="289">
        <v>24</v>
      </c>
    </row>
    <row r="32" spans="2:13">
      <c r="B32" s="52"/>
      <c r="C32" s="154" t="s">
        <v>128</v>
      </c>
      <c r="D32" s="286">
        <v>1785</v>
      </c>
      <c r="E32" s="277">
        <v>225</v>
      </c>
      <c r="F32" s="354">
        <v>0.68141499999999999</v>
      </c>
      <c r="G32" s="277">
        <v>1938</v>
      </c>
      <c r="H32" s="298">
        <v>4.2381000000000002E-2</v>
      </c>
      <c r="I32" s="277">
        <v>135</v>
      </c>
      <c r="J32" s="298">
        <v>0.45</v>
      </c>
      <c r="K32" s="277">
        <v>2213</v>
      </c>
      <c r="L32" s="298">
        <v>1.142436</v>
      </c>
      <c r="M32" s="289">
        <v>37</v>
      </c>
    </row>
    <row r="33" spans="2:13">
      <c r="B33" s="52"/>
      <c r="C33" s="154" t="s">
        <v>129</v>
      </c>
      <c r="D33" s="286">
        <v>600</v>
      </c>
      <c r="E33" s="277">
        <v>115</v>
      </c>
      <c r="F33" s="354">
        <v>0.73125600000000002</v>
      </c>
      <c r="G33" s="277">
        <v>684</v>
      </c>
      <c r="H33" s="298">
        <v>0.14402699999999999</v>
      </c>
      <c r="I33" s="277">
        <v>14</v>
      </c>
      <c r="J33" s="298">
        <v>0.45</v>
      </c>
      <c r="K33" s="277">
        <v>1195</v>
      </c>
      <c r="L33" s="298">
        <v>1.7466950000000001</v>
      </c>
      <c r="M33" s="289">
        <v>44</v>
      </c>
    </row>
    <row r="34" spans="2:13">
      <c r="B34" s="52"/>
      <c r="C34" s="154" t="s">
        <v>647</v>
      </c>
      <c r="D34" s="286">
        <v>24</v>
      </c>
      <c r="E34" s="277">
        <v>0</v>
      </c>
      <c r="F34" s="355">
        <v>0.75000599999999995</v>
      </c>
      <c r="G34" s="277">
        <v>24</v>
      </c>
      <c r="H34" s="298">
        <v>1</v>
      </c>
      <c r="I34" s="277">
        <v>5</v>
      </c>
      <c r="J34" s="298">
        <v>0.45</v>
      </c>
      <c r="K34" s="277">
        <v>0</v>
      </c>
      <c r="L34" s="298">
        <v>0</v>
      </c>
      <c r="M34" s="289">
        <v>11</v>
      </c>
    </row>
    <row r="35" spans="2:13">
      <c r="B35" s="53" t="s">
        <v>133</v>
      </c>
      <c r="C35" s="53" t="s">
        <v>130</v>
      </c>
      <c r="D35" s="278">
        <v>7991</v>
      </c>
      <c r="E35" s="242">
        <v>518</v>
      </c>
      <c r="F35" s="356">
        <v>0.71964799999999995</v>
      </c>
      <c r="G35" s="242">
        <v>8364</v>
      </c>
      <c r="H35" s="279">
        <v>3.1872999999999999E-2</v>
      </c>
      <c r="I35" s="294">
        <v>426</v>
      </c>
      <c r="J35" s="279">
        <v>0.45</v>
      </c>
      <c r="K35" s="294">
        <v>7539</v>
      </c>
      <c r="L35" s="282">
        <v>0.90136899999999998</v>
      </c>
      <c r="M35" s="295">
        <v>120</v>
      </c>
    </row>
    <row r="36" spans="2:13">
      <c r="B36" s="280" t="s">
        <v>134</v>
      </c>
      <c r="C36" s="301"/>
      <c r="D36" s="292"/>
      <c r="E36" s="292"/>
      <c r="F36" s="357"/>
      <c r="G36" s="292"/>
      <c r="H36" s="296"/>
      <c r="I36" s="299"/>
      <c r="J36" s="296"/>
      <c r="K36" s="299"/>
      <c r="L36" s="296"/>
      <c r="M36" s="300"/>
    </row>
    <row r="37" spans="2:13">
      <c r="B37" s="52"/>
      <c r="C37" s="154" t="s">
        <v>132</v>
      </c>
      <c r="D37" s="286">
        <v>90</v>
      </c>
      <c r="E37" s="277">
        <v>16</v>
      </c>
      <c r="F37" s="354">
        <v>0.66059500000000004</v>
      </c>
      <c r="G37" s="277">
        <v>101</v>
      </c>
      <c r="H37" s="298">
        <v>1.132E-3</v>
      </c>
      <c r="I37" s="277">
        <v>55</v>
      </c>
      <c r="J37" s="298">
        <v>0.38344</v>
      </c>
      <c r="K37" s="277">
        <v>23</v>
      </c>
      <c r="L37" s="298">
        <v>0.22511100000000001</v>
      </c>
      <c r="M37" s="289">
        <v>0</v>
      </c>
    </row>
    <row r="38" spans="2:13">
      <c r="B38" s="52"/>
      <c r="C38" s="154" t="s">
        <v>126</v>
      </c>
      <c r="D38" s="286">
        <v>945</v>
      </c>
      <c r="E38" s="277">
        <v>69</v>
      </c>
      <c r="F38" s="354">
        <v>0.52579100000000001</v>
      </c>
      <c r="G38" s="277">
        <v>981</v>
      </c>
      <c r="H38" s="298">
        <v>1.8289999999999999E-3</v>
      </c>
      <c r="I38" s="277">
        <v>83</v>
      </c>
      <c r="J38" s="298">
        <v>0.40170699999999998</v>
      </c>
      <c r="K38" s="277">
        <v>327</v>
      </c>
      <c r="L38" s="298">
        <v>0.33304299999999998</v>
      </c>
      <c r="M38" s="289">
        <v>1</v>
      </c>
    </row>
    <row r="39" spans="2:13">
      <c r="B39" s="52"/>
      <c r="C39" s="154" t="s">
        <v>547</v>
      </c>
      <c r="D39" s="286">
        <v>1660</v>
      </c>
      <c r="E39" s="277">
        <v>588</v>
      </c>
      <c r="F39" s="354">
        <v>0.74903900000000001</v>
      </c>
      <c r="G39" s="277">
        <v>2100</v>
      </c>
      <c r="H39" s="298">
        <v>3.6099999999999999E-3</v>
      </c>
      <c r="I39" s="277">
        <v>246</v>
      </c>
      <c r="J39" s="298">
        <v>0.40923900000000002</v>
      </c>
      <c r="K39" s="277">
        <v>983</v>
      </c>
      <c r="L39" s="298">
        <v>0.46805200000000002</v>
      </c>
      <c r="M39" s="289">
        <v>3</v>
      </c>
    </row>
    <row r="40" spans="2:13">
      <c r="B40" s="52"/>
      <c r="C40" s="154" t="s">
        <v>548</v>
      </c>
      <c r="D40" s="286">
        <v>1656</v>
      </c>
      <c r="E40" s="277">
        <v>590</v>
      </c>
      <c r="F40" s="354">
        <v>0.71618899999999996</v>
      </c>
      <c r="G40" s="277">
        <v>2078</v>
      </c>
      <c r="H40" s="298">
        <v>6.1250000000000002E-3</v>
      </c>
      <c r="I40" s="277">
        <v>215</v>
      </c>
      <c r="J40" s="298">
        <v>0.40773999999999999</v>
      </c>
      <c r="K40" s="277">
        <v>1237</v>
      </c>
      <c r="L40" s="298">
        <v>0.59549600000000003</v>
      </c>
      <c r="M40" s="289">
        <v>5</v>
      </c>
    </row>
    <row r="41" spans="2:13">
      <c r="B41" s="52"/>
      <c r="C41" s="154" t="s">
        <v>127</v>
      </c>
      <c r="D41" s="286">
        <v>4122</v>
      </c>
      <c r="E41" s="277">
        <v>1379</v>
      </c>
      <c r="F41" s="354">
        <v>0.62173100000000003</v>
      </c>
      <c r="G41" s="277">
        <v>4979</v>
      </c>
      <c r="H41" s="298">
        <v>1.4158E-2</v>
      </c>
      <c r="I41" s="277">
        <v>601</v>
      </c>
      <c r="J41" s="298">
        <v>0.40696700000000002</v>
      </c>
      <c r="K41" s="277">
        <v>3896</v>
      </c>
      <c r="L41" s="298">
        <v>0.78236000000000006</v>
      </c>
      <c r="M41" s="289">
        <v>29</v>
      </c>
    </row>
    <row r="42" spans="2:13">
      <c r="B42" s="52"/>
      <c r="C42" s="154" t="s">
        <v>128</v>
      </c>
      <c r="D42" s="286">
        <v>2580</v>
      </c>
      <c r="E42" s="277">
        <v>809</v>
      </c>
      <c r="F42" s="354">
        <v>0.71299900000000005</v>
      </c>
      <c r="G42" s="277">
        <v>3157</v>
      </c>
      <c r="H42" s="298">
        <v>5.0783000000000002E-2</v>
      </c>
      <c r="I42" s="277">
        <v>456</v>
      </c>
      <c r="J42" s="298">
        <v>0.39629900000000001</v>
      </c>
      <c r="K42" s="277">
        <v>3487</v>
      </c>
      <c r="L42" s="298">
        <v>1.104473</v>
      </c>
      <c r="M42" s="289">
        <v>64</v>
      </c>
    </row>
    <row r="43" spans="2:13">
      <c r="B43" s="52"/>
      <c r="C43" s="154" t="s">
        <v>129</v>
      </c>
      <c r="D43" s="286">
        <v>777</v>
      </c>
      <c r="E43" s="277">
        <v>295</v>
      </c>
      <c r="F43" s="354">
        <v>0.87854900000000002</v>
      </c>
      <c r="G43" s="277">
        <v>1036</v>
      </c>
      <c r="H43" s="298">
        <v>0.16119</v>
      </c>
      <c r="I43" s="277">
        <v>140</v>
      </c>
      <c r="J43" s="298">
        <v>0.41526999999999997</v>
      </c>
      <c r="K43" s="277">
        <v>1646</v>
      </c>
      <c r="L43" s="298">
        <v>1.5895440000000001</v>
      </c>
      <c r="M43" s="289">
        <v>69</v>
      </c>
    </row>
    <row r="44" spans="2:13">
      <c r="B44" s="52"/>
      <c r="C44" s="154" t="s">
        <v>647</v>
      </c>
      <c r="D44" s="286">
        <v>854</v>
      </c>
      <c r="E44" s="277">
        <v>141</v>
      </c>
      <c r="F44" s="354">
        <v>0.88158599999999998</v>
      </c>
      <c r="G44" s="277">
        <v>979</v>
      </c>
      <c r="H44" s="298">
        <v>1</v>
      </c>
      <c r="I44" s="277">
        <v>30</v>
      </c>
      <c r="J44" s="298">
        <v>0.42535600000000001</v>
      </c>
      <c r="K44" s="277">
        <v>0</v>
      </c>
      <c r="L44" s="298">
        <v>0</v>
      </c>
      <c r="M44" s="289">
        <v>416</v>
      </c>
    </row>
    <row r="45" spans="2:13">
      <c r="B45" s="53" t="s">
        <v>134</v>
      </c>
      <c r="C45" s="53" t="s">
        <v>130</v>
      </c>
      <c r="D45" s="278">
        <v>12684</v>
      </c>
      <c r="E45" s="242">
        <v>3887</v>
      </c>
      <c r="F45" s="358">
        <v>0.70169599999999999</v>
      </c>
      <c r="G45" s="242">
        <v>15411</v>
      </c>
      <c r="H45" s="282">
        <v>9.0754000000000001E-2</v>
      </c>
      <c r="I45" s="294">
        <v>1826</v>
      </c>
      <c r="J45" s="282">
        <v>0.40643299999999999</v>
      </c>
      <c r="K45" s="294">
        <v>11599</v>
      </c>
      <c r="L45" s="279">
        <v>0.75263100000000005</v>
      </c>
      <c r="M45" s="295">
        <v>587</v>
      </c>
    </row>
    <row r="46" spans="2:13">
      <c r="B46" s="54" t="s">
        <v>135</v>
      </c>
      <c r="C46" s="155"/>
      <c r="D46" s="243">
        <v>69658</v>
      </c>
      <c r="E46" s="243">
        <v>8047</v>
      </c>
      <c r="F46" s="359">
        <v>0.82945000000000002</v>
      </c>
      <c r="G46" s="243">
        <v>76333</v>
      </c>
      <c r="H46" s="285">
        <v>3.0431E-2</v>
      </c>
      <c r="I46" s="283">
        <v>38912</v>
      </c>
      <c r="J46" s="285">
        <v>0.27240399999999998</v>
      </c>
      <c r="K46" s="283">
        <v>29905</v>
      </c>
      <c r="L46" s="284">
        <v>0.39177600000000001</v>
      </c>
      <c r="M46" s="290">
        <v>866</v>
      </c>
    </row>
    <row r="49" spans="2:2">
      <c r="B49" s="266" t="s">
        <v>518</v>
      </c>
    </row>
  </sheetData>
  <mergeCells count="1">
    <mergeCell ref="A2:D2"/>
  </mergeCells>
  <hyperlinks>
    <hyperlink ref="A2:D2" location="Innholdsfortegnelse!A1" display="Innholdsfortegnelse" xr:uid="{00000000-0004-0000-1600-000000000000}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3"/>
  <sheetViews>
    <sheetView showGridLines="0" zoomScaleNormal="100" workbookViewId="0"/>
  </sheetViews>
  <sheetFormatPr baseColWidth="10" defaultColWidth="9.28515625" defaultRowHeight="15"/>
  <cols>
    <col min="1" max="1" width="3" style="151" customWidth="1"/>
    <col min="2" max="2" width="35.7109375" style="151" bestFit="1" customWidth="1"/>
    <col min="3" max="3" width="23.42578125" style="151" bestFit="1" customWidth="1"/>
    <col min="4" max="4" width="25.28515625" style="151" bestFit="1" customWidth="1"/>
    <col min="5" max="16384" width="9.28515625" style="151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48" t="s">
        <v>152</v>
      </c>
    </row>
    <row r="5" spans="1:4">
      <c r="C5" s="156" t="s">
        <v>153</v>
      </c>
      <c r="D5" s="156" t="s">
        <v>154</v>
      </c>
    </row>
    <row r="6" spans="1:4">
      <c r="B6" s="156" t="s">
        <v>125</v>
      </c>
      <c r="C6" s="113">
        <v>10409</v>
      </c>
      <c r="D6" s="113">
        <v>10409</v>
      </c>
    </row>
    <row r="7" spans="1:4">
      <c r="B7" s="156" t="s">
        <v>549</v>
      </c>
      <c r="C7" s="113">
        <v>359</v>
      </c>
      <c r="D7" s="113">
        <v>359</v>
      </c>
    </row>
    <row r="8" spans="1:4">
      <c r="B8" s="156" t="s">
        <v>550</v>
      </c>
      <c r="C8" s="113">
        <v>11599</v>
      </c>
      <c r="D8" s="113">
        <v>11599</v>
      </c>
    </row>
    <row r="9" spans="1:4">
      <c r="B9" s="156" t="s">
        <v>133</v>
      </c>
      <c r="C9" s="113">
        <v>7539</v>
      </c>
      <c r="D9" s="113">
        <v>7539</v>
      </c>
    </row>
    <row r="10" spans="1:4">
      <c r="B10" s="57" t="s">
        <v>559</v>
      </c>
      <c r="C10" s="114">
        <v>29905</v>
      </c>
      <c r="D10" s="114">
        <v>29905</v>
      </c>
    </row>
    <row r="13" spans="1:4">
      <c r="B13" s="266" t="s">
        <v>518</v>
      </c>
    </row>
  </sheetData>
  <mergeCells count="1">
    <mergeCell ref="A2:D2"/>
  </mergeCells>
  <hyperlinks>
    <hyperlink ref="A2:D2" location="Innholdsfortegnelse!A1" display="Innholdsfortegnelse" xr:uid="{00000000-0004-0000-1700-000000000000}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6"/>
  <sheetViews>
    <sheetView showGridLines="0" zoomScaleNormal="100" workbookViewId="0"/>
  </sheetViews>
  <sheetFormatPr baseColWidth="10" defaultColWidth="9.28515625" defaultRowHeight="15"/>
  <cols>
    <col min="1" max="1" width="3" style="151" customWidth="1"/>
    <col min="2" max="2" width="45.7109375" style="151" customWidth="1"/>
    <col min="3" max="3" width="23" style="151" bestFit="1" customWidth="1"/>
    <col min="4" max="16384" width="9.28515625" style="151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474" t="s">
        <v>156</v>
      </c>
      <c r="C4" s="474"/>
    </row>
    <row r="5" spans="1:4">
      <c r="B5" s="58"/>
      <c r="C5" s="59" t="s">
        <v>8</v>
      </c>
    </row>
    <row r="6" spans="1:4">
      <c r="B6" s="57" t="s">
        <v>658</v>
      </c>
      <c r="C6" s="241">
        <v>28762</v>
      </c>
    </row>
    <row r="7" spans="1:4">
      <c r="B7" s="154" t="s">
        <v>157</v>
      </c>
      <c r="C7" s="302">
        <v>3166</v>
      </c>
      <c r="D7" s="360"/>
    </row>
    <row r="8" spans="1:4">
      <c r="B8" s="154" t="s">
        <v>158</v>
      </c>
      <c r="C8" s="303">
        <v>-2023</v>
      </c>
      <c r="D8" s="360"/>
    </row>
    <row r="9" spans="1:4">
      <c r="B9" s="154" t="s">
        <v>159</v>
      </c>
      <c r="C9" s="224">
        <v>0</v>
      </c>
      <c r="D9" s="360"/>
    </row>
    <row r="10" spans="1:4">
      <c r="B10" s="154" t="s">
        <v>160</v>
      </c>
      <c r="C10" s="224">
        <v>0</v>
      </c>
      <c r="D10" s="360"/>
    </row>
    <row r="11" spans="1:4">
      <c r="B11" s="154" t="s">
        <v>161</v>
      </c>
      <c r="C11" s="224">
        <v>0</v>
      </c>
      <c r="D11" s="360"/>
    </row>
    <row r="12" spans="1:4">
      <c r="B12" s="154" t="s">
        <v>162</v>
      </c>
      <c r="C12" s="224">
        <v>0</v>
      </c>
      <c r="D12" s="360"/>
    </row>
    <row r="13" spans="1:4">
      <c r="B13" s="57" t="s">
        <v>661</v>
      </c>
      <c r="C13" s="223">
        <v>29905</v>
      </c>
      <c r="D13" s="360"/>
    </row>
    <row r="16" spans="1:4">
      <c r="B16" s="266" t="s">
        <v>518</v>
      </c>
    </row>
  </sheetData>
  <mergeCells count="2">
    <mergeCell ref="B4:C4"/>
    <mergeCell ref="A2:D2"/>
  </mergeCells>
  <hyperlinks>
    <hyperlink ref="A2:D2" location="Innholdsfortegnelse!A1" display="Innholdsfortegnelse" xr:uid="{00000000-0004-0000-1800-000000000000}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4"/>
  <sheetViews>
    <sheetView showGridLines="0" zoomScaleNormal="100" workbookViewId="0"/>
  </sheetViews>
  <sheetFormatPr baseColWidth="10" defaultColWidth="9.28515625" defaultRowHeight="15"/>
  <cols>
    <col min="1" max="1" width="3" style="151" customWidth="1"/>
    <col min="2" max="2" width="35.7109375" style="151" bestFit="1" customWidth="1"/>
    <col min="3" max="3" width="12" style="151" bestFit="1" customWidth="1"/>
    <col min="4" max="4" width="10.5703125" style="151" customWidth="1"/>
    <col min="5" max="5" width="11.28515625" style="151" bestFit="1" customWidth="1"/>
    <col min="6" max="6" width="10.28515625" style="151" bestFit="1" customWidth="1"/>
    <col min="7" max="7" width="12.42578125" style="151" customWidth="1"/>
    <col min="8" max="8" width="15.7109375" style="151" customWidth="1"/>
    <col min="9" max="16384" width="9.28515625" style="151"/>
  </cols>
  <sheetData>
    <row r="1" spans="1:8" ht="6" customHeight="1"/>
    <row r="2" spans="1:8">
      <c r="A2" s="437" t="s">
        <v>28</v>
      </c>
      <c r="B2" s="437"/>
      <c r="C2" s="437"/>
      <c r="D2" s="437"/>
    </row>
    <row r="5" spans="1:8">
      <c r="B5" s="48" t="s">
        <v>164</v>
      </c>
    </row>
    <row r="6" spans="1:8">
      <c r="B6" s="152"/>
      <c r="C6" s="153"/>
      <c r="D6" s="153"/>
      <c r="E6" s="475" t="s">
        <v>121</v>
      </c>
      <c r="F6" s="475"/>
      <c r="G6" s="476" t="s">
        <v>165</v>
      </c>
      <c r="H6" s="476" t="s">
        <v>166</v>
      </c>
    </row>
    <row r="7" spans="1:8">
      <c r="B7" s="60" t="s">
        <v>114</v>
      </c>
      <c r="C7" s="54" t="s">
        <v>120</v>
      </c>
      <c r="D7" s="54" t="s">
        <v>167</v>
      </c>
      <c r="E7" s="61">
        <v>44196</v>
      </c>
      <c r="F7" s="61">
        <v>44561</v>
      </c>
      <c r="G7" s="477"/>
      <c r="H7" s="477"/>
    </row>
    <row r="8" spans="1:8">
      <c r="B8" s="153" t="s">
        <v>125</v>
      </c>
      <c r="C8" s="62">
        <v>9.7000000000000003E-3</v>
      </c>
      <c r="D8" s="62">
        <v>8.6990000000000001E-3</v>
      </c>
      <c r="E8" s="153">
        <v>24380</v>
      </c>
      <c r="F8" s="153">
        <v>24572</v>
      </c>
      <c r="G8" s="153">
        <v>77</v>
      </c>
      <c r="H8" s="62">
        <v>1.593E-3</v>
      </c>
    </row>
    <row r="9" spans="1:8">
      <c r="B9" s="154" t="s">
        <v>549</v>
      </c>
      <c r="C9" s="63">
        <v>1.9896E-2</v>
      </c>
      <c r="D9" s="63">
        <v>2.1912999999999998E-2</v>
      </c>
      <c r="E9" s="154">
        <v>14052</v>
      </c>
      <c r="F9" s="154">
        <v>11919</v>
      </c>
      <c r="G9" s="154">
        <v>43</v>
      </c>
      <c r="H9" s="63">
        <v>1.81E-3</v>
      </c>
    </row>
    <row r="10" spans="1:8">
      <c r="B10" s="154" t="s">
        <v>134</v>
      </c>
      <c r="C10" s="63">
        <v>2.9892999999999999E-2</v>
      </c>
      <c r="D10" s="63">
        <v>4.1853000000000001E-2</v>
      </c>
      <c r="E10" s="154">
        <v>1772</v>
      </c>
      <c r="F10" s="154">
        <v>1796</v>
      </c>
      <c r="G10" s="154">
        <v>24</v>
      </c>
      <c r="H10" s="63">
        <v>7.2870000000000001E-3</v>
      </c>
    </row>
    <row r="11" spans="1:8">
      <c r="B11" s="155" t="s">
        <v>133</v>
      </c>
      <c r="C11" s="64">
        <v>2.8579E-2</v>
      </c>
      <c r="D11" s="64">
        <v>3.3626000000000003E-2</v>
      </c>
      <c r="E11" s="155">
        <v>429</v>
      </c>
      <c r="F11" s="155">
        <v>421</v>
      </c>
      <c r="G11" s="155">
        <v>1</v>
      </c>
      <c r="H11" s="64">
        <v>1.176E-3</v>
      </c>
    </row>
    <row r="14" spans="1:8">
      <c r="B14" s="266" t="s">
        <v>518</v>
      </c>
    </row>
  </sheetData>
  <mergeCells count="4">
    <mergeCell ref="E6:F6"/>
    <mergeCell ref="G6:G7"/>
    <mergeCell ref="H6:H7"/>
    <mergeCell ref="A2:D2"/>
  </mergeCells>
  <hyperlinks>
    <hyperlink ref="A2:D2" location="Innholdsfortegnelse!A1" display="Innholdsfortegnelse" xr:uid="{00000000-0004-0000-1900-000000000000}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21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63.7109375" style="149" bestFit="1" customWidth="1"/>
    <col min="3" max="3" width="11.28515625" style="112" customWidth="1"/>
    <col min="4" max="16384" width="11.42578125" style="112"/>
  </cols>
  <sheetData>
    <row r="1" spans="1:6" ht="6" customHeight="1"/>
    <row r="2" spans="1:6">
      <c r="A2" s="437" t="s">
        <v>28</v>
      </c>
      <c r="B2" s="437"/>
      <c r="C2" s="437"/>
      <c r="D2" s="437"/>
    </row>
    <row r="4" spans="1:6">
      <c r="B4" s="179"/>
    </row>
    <row r="5" spans="1:6">
      <c r="B5" s="337" t="s">
        <v>525</v>
      </c>
      <c r="C5" s="338"/>
      <c r="D5" s="338"/>
      <c r="E5" s="338"/>
      <c r="F5" s="338"/>
    </row>
    <row r="6" spans="1:6">
      <c r="B6" s="337"/>
      <c r="C6" s="338"/>
      <c r="D6" s="338"/>
      <c r="E6" s="338"/>
      <c r="F6" s="338"/>
    </row>
    <row r="7" spans="1:6">
      <c r="B7" s="55" t="s">
        <v>662</v>
      </c>
      <c r="C7" s="335" t="s">
        <v>526</v>
      </c>
      <c r="D7" s="335" t="s">
        <v>527</v>
      </c>
      <c r="E7" s="335" t="s">
        <v>528</v>
      </c>
      <c r="F7" s="335" t="s">
        <v>348</v>
      </c>
    </row>
    <row r="8" spans="1:6">
      <c r="B8" s="340" t="s">
        <v>664</v>
      </c>
      <c r="C8" s="421">
        <v>33</v>
      </c>
      <c r="D8" s="421">
        <v>84</v>
      </c>
      <c r="E8" s="421">
        <v>209</v>
      </c>
      <c r="F8" s="421">
        <f>SUM(C8:E8)</f>
        <v>326</v>
      </c>
    </row>
    <row r="9" spans="1:6">
      <c r="B9" s="340" t="s">
        <v>529</v>
      </c>
      <c r="C9" s="421">
        <v>13</v>
      </c>
      <c r="D9" s="421">
        <v>12</v>
      </c>
      <c r="E9" s="421">
        <v>0</v>
      </c>
      <c r="F9" s="336">
        <f>SUM(C9:E9)</f>
        <v>25</v>
      </c>
    </row>
    <row r="10" spans="1:6">
      <c r="B10" s="340" t="s">
        <v>560</v>
      </c>
      <c r="C10" s="421">
        <v>-8</v>
      </c>
      <c r="D10" s="421">
        <v>-20</v>
      </c>
      <c r="E10" s="421">
        <v>-4</v>
      </c>
      <c r="F10" s="336">
        <f t="shared" ref="F10:F15" si="0">SUM(C10:E10)</f>
        <v>-32</v>
      </c>
    </row>
    <row r="11" spans="1:6">
      <c r="B11" s="340" t="s">
        <v>531</v>
      </c>
      <c r="C11" s="421">
        <v>-5</v>
      </c>
      <c r="D11" s="421">
        <v>-5</v>
      </c>
      <c r="E11" s="421">
        <v>-1</v>
      </c>
      <c r="F11" s="336">
        <f t="shared" si="0"/>
        <v>-11</v>
      </c>
    </row>
    <row r="12" spans="1:6">
      <c r="B12" s="340" t="s">
        <v>532</v>
      </c>
      <c r="C12" s="421">
        <v>1</v>
      </c>
      <c r="D12" s="421">
        <v>-18</v>
      </c>
      <c r="E12" s="421">
        <v>-2</v>
      </c>
      <c r="F12" s="336">
        <f t="shared" si="0"/>
        <v>-19</v>
      </c>
    </row>
    <row r="13" spans="1:6">
      <c r="B13" s="340" t="s">
        <v>533</v>
      </c>
      <c r="C13" s="421">
        <v>-1</v>
      </c>
      <c r="D13" s="421">
        <v>22</v>
      </c>
      <c r="E13" s="421">
        <v>0</v>
      </c>
      <c r="F13" s="336">
        <f t="shared" si="0"/>
        <v>21</v>
      </c>
    </row>
    <row r="14" spans="1:6">
      <c r="B14" s="340" t="s">
        <v>534</v>
      </c>
      <c r="C14" s="421">
        <v>0</v>
      </c>
      <c r="D14" s="421">
        <v>-3</v>
      </c>
      <c r="E14" s="421">
        <v>6</v>
      </c>
      <c r="F14" s="336">
        <f t="shared" si="0"/>
        <v>3</v>
      </c>
    </row>
    <row r="15" spans="1:6">
      <c r="B15" s="340" t="s">
        <v>657</v>
      </c>
      <c r="C15" s="422">
        <v>0</v>
      </c>
      <c r="D15" s="422">
        <v>0</v>
      </c>
      <c r="E15" s="421">
        <v>55</v>
      </c>
      <c r="F15" s="336">
        <f t="shared" si="0"/>
        <v>55</v>
      </c>
    </row>
    <row r="16" spans="1:6">
      <c r="B16" s="341" t="s">
        <v>665</v>
      </c>
      <c r="C16" s="423">
        <f>SUM(C8:C15)</f>
        <v>33</v>
      </c>
      <c r="D16" s="423">
        <f>SUM(D8:D15)</f>
        <v>72</v>
      </c>
      <c r="E16" s="423">
        <f>SUM(E8:E15)</f>
        <v>263</v>
      </c>
      <c r="F16" s="423">
        <f>SUM(F8:F15)</f>
        <v>368</v>
      </c>
    </row>
    <row r="17" spans="2:6">
      <c r="B17" s="340" t="s">
        <v>666</v>
      </c>
      <c r="C17" s="421">
        <v>7</v>
      </c>
      <c r="D17" s="421">
        <v>39</v>
      </c>
      <c r="E17" s="421">
        <v>21</v>
      </c>
      <c r="F17" s="421">
        <f>SUM(C17:E17)</f>
        <v>67</v>
      </c>
    </row>
    <row r="18" spans="2:6">
      <c r="B18" s="340" t="s">
        <v>667</v>
      </c>
      <c r="C18" s="421">
        <v>25</v>
      </c>
      <c r="D18" s="421">
        <v>29</v>
      </c>
      <c r="E18" s="421">
        <v>208</v>
      </c>
      <c r="F18" s="421">
        <f>SUM(C18:E18)</f>
        <v>262</v>
      </c>
    </row>
    <row r="19" spans="2:6">
      <c r="B19" s="313" t="s">
        <v>668</v>
      </c>
      <c r="C19" s="424">
        <v>1</v>
      </c>
      <c r="D19" s="424">
        <v>4</v>
      </c>
      <c r="E19" s="424">
        <v>34</v>
      </c>
      <c r="F19" s="424">
        <f>SUM(C19:E19)</f>
        <v>39</v>
      </c>
    </row>
    <row r="21" spans="2:6">
      <c r="B21" s="265" t="s">
        <v>518</v>
      </c>
    </row>
  </sheetData>
  <mergeCells count="1">
    <mergeCell ref="A2:D2"/>
  </mergeCells>
  <hyperlinks>
    <hyperlink ref="A2:D2" location="Innholdsfortegnelse!A1" display="Innholdsfortegnelse" xr:uid="{00000000-0004-0000-1B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18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39.7109375" style="112" customWidth="1"/>
    <col min="3" max="3" width="13" style="112" customWidth="1"/>
    <col min="4" max="4" width="14.7109375" style="112" customWidth="1"/>
    <col min="5" max="5" width="12.7109375" style="112" customWidth="1"/>
    <col min="6" max="16384" width="11.42578125" style="112"/>
  </cols>
  <sheetData>
    <row r="1" spans="1:9" ht="6" customHeight="1"/>
    <row r="2" spans="1:9">
      <c r="A2" s="437" t="s">
        <v>28</v>
      </c>
      <c r="B2" s="437"/>
      <c r="C2" s="437"/>
      <c r="D2" s="437"/>
    </row>
    <row r="4" spans="1:9">
      <c r="A4" s="150"/>
      <c r="B4" s="478"/>
      <c r="C4" s="478"/>
      <c r="D4" s="478"/>
      <c r="E4" s="150"/>
      <c r="F4" s="150"/>
    </row>
    <row r="5" spans="1:9" ht="23.25" customHeight="1">
      <c r="A5" s="150"/>
      <c r="B5" s="347" t="s">
        <v>536</v>
      </c>
      <c r="C5" s="340"/>
      <c r="D5" s="340"/>
      <c r="E5" s="340"/>
      <c r="F5" s="340"/>
    </row>
    <row r="6" spans="1:9" ht="26.25" customHeight="1">
      <c r="A6" s="150"/>
      <c r="B6" s="340"/>
      <c r="C6" s="340"/>
      <c r="D6" s="340"/>
      <c r="E6" s="340"/>
      <c r="F6" s="340"/>
    </row>
    <row r="7" spans="1:9">
      <c r="B7" s="399" t="s">
        <v>662</v>
      </c>
      <c r="C7" s="479" t="s">
        <v>526</v>
      </c>
      <c r="D7" s="480"/>
      <c r="E7" s="481" t="s">
        <v>527</v>
      </c>
      <c r="F7" s="480"/>
      <c r="G7" s="481" t="s">
        <v>528</v>
      </c>
      <c r="H7" s="480"/>
      <c r="I7" s="400"/>
    </row>
    <row r="8" spans="1:9">
      <c r="B8" s="378"/>
      <c r="C8" s="401" t="s">
        <v>643</v>
      </c>
      <c r="D8" s="402" t="s">
        <v>311</v>
      </c>
      <c r="E8" s="403" t="s">
        <v>643</v>
      </c>
      <c r="F8" s="404" t="s">
        <v>311</v>
      </c>
      <c r="G8" s="405" t="s">
        <v>643</v>
      </c>
      <c r="H8" s="404" t="s">
        <v>311</v>
      </c>
      <c r="I8" s="405" t="s">
        <v>348</v>
      </c>
    </row>
    <row r="9" spans="1:9">
      <c r="B9" s="341" t="s">
        <v>669</v>
      </c>
      <c r="C9" s="343">
        <v>43087</v>
      </c>
      <c r="D9" s="406">
        <v>20241</v>
      </c>
      <c r="E9" s="407">
        <v>1519</v>
      </c>
      <c r="F9" s="406">
        <v>2042</v>
      </c>
      <c r="G9" s="343">
        <v>111</v>
      </c>
      <c r="H9" s="406">
        <v>939</v>
      </c>
      <c r="I9" s="343">
        <f t="shared" ref="I9:I10" si="0">SUM(C9:H9)</f>
        <v>67939</v>
      </c>
    </row>
    <row r="10" spans="1:9">
      <c r="B10" s="340" t="s">
        <v>529</v>
      </c>
      <c r="C10" s="408">
        <v>13761</v>
      </c>
      <c r="D10" s="409">
        <v>9011</v>
      </c>
      <c r="E10" s="410">
        <v>292</v>
      </c>
      <c r="F10" s="411">
        <v>219</v>
      </c>
      <c r="G10" s="412">
        <v>1</v>
      </c>
      <c r="H10" s="411">
        <v>0</v>
      </c>
      <c r="I10" s="344">
        <f t="shared" si="0"/>
        <v>23284</v>
      </c>
    </row>
    <row r="11" spans="1:9">
      <c r="B11" s="340" t="s">
        <v>530</v>
      </c>
      <c r="C11" s="413">
        <v>-9691</v>
      </c>
      <c r="D11" s="411">
        <v>-4720</v>
      </c>
      <c r="E11" s="410">
        <v>-377</v>
      </c>
      <c r="F11" s="411">
        <v>-697</v>
      </c>
      <c r="G11" s="342">
        <v>-26</v>
      </c>
      <c r="H11" s="411">
        <v>-1</v>
      </c>
      <c r="I11" s="344">
        <f>SUM(C11:H11)</f>
        <v>-15512</v>
      </c>
    </row>
    <row r="12" spans="1:9">
      <c r="B12" s="340" t="s">
        <v>532</v>
      </c>
      <c r="C12" s="413">
        <v>552</v>
      </c>
      <c r="D12" s="411">
        <v>577</v>
      </c>
      <c r="E12" s="410">
        <v>-566</v>
      </c>
      <c r="F12" s="413">
        <v>-593</v>
      </c>
      <c r="G12" s="414">
        <v>-12</v>
      </c>
      <c r="H12" s="415">
        <v>-10</v>
      </c>
      <c r="I12" s="412">
        <f>SUM(C12:H12)</f>
        <v>-52</v>
      </c>
    </row>
    <row r="13" spans="1:9">
      <c r="B13" s="340" t="s">
        <v>533</v>
      </c>
      <c r="C13" s="413">
        <v>-1052</v>
      </c>
      <c r="D13" s="411">
        <v>-552</v>
      </c>
      <c r="E13" s="410">
        <v>1013</v>
      </c>
      <c r="F13" s="411">
        <v>536</v>
      </c>
      <c r="G13" s="342">
        <v>-2</v>
      </c>
      <c r="H13" s="415">
        <v>0</v>
      </c>
      <c r="I13" s="412">
        <f t="shared" ref="I13:I15" si="1">SUM(C13:H13)</f>
        <v>-57</v>
      </c>
    </row>
    <row r="14" spans="1:9">
      <c r="B14" s="340" t="s">
        <v>534</v>
      </c>
      <c r="C14" s="413">
        <v>-11</v>
      </c>
      <c r="D14" s="415">
        <v>0</v>
      </c>
      <c r="E14" s="410">
        <v>-27</v>
      </c>
      <c r="F14" s="411">
        <v>0</v>
      </c>
      <c r="G14" s="342">
        <v>36</v>
      </c>
      <c r="H14" s="415">
        <v>0</v>
      </c>
      <c r="I14" s="416">
        <f t="shared" si="1"/>
        <v>-2</v>
      </c>
    </row>
    <row r="15" spans="1:9">
      <c r="B15" s="340" t="s">
        <v>111</v>
      </c>
      <c r="C15" s="413">
        <f>-1355+634</f>
        <v>-721</v>
      </c>
      <c r="D15" s="411">
        <v>-897</v>
      </c>
      <c r="E15" s="410">
        <f>-17+1</f>
        <v>-16</v>
      </c>
      <c r="F15" s="411">
        <v>-53</v>
      </c>
      <c r="G15" s="342">
        <f>-15-1</f>
        <v>-16</v>
      </c>
      <c r="H15" s="411">
        <v>76</v>
      </c>
      <c r="I15" s="345">
        <f t="shared" si="1"/>
        <v>-1627</v>
      </c>
    </row>
    <row r="16" spans="1:9">
      <c r="B16" s="341" t="s">
        <v>670</v>
      </c>
      <c r="C16" s="346">
        <f t="shared" ref="C16:I16" si="2">SUM(C9:C15)</f>
        <v>45925</v>
      </c>
      <c r="D16" s="417">
        <f t="shared" si="2"/>
        <v>23660</v>
      </c>
      <c r="E16" s="346">
        <f t="shared" si="2"/>
        <v>1838</v>
      </c>
      <c r="F16" s="417">
        <f t="shared" si="2"/>
        <v>1454</v>
      </c>
      <c r="G16" s="346">
        <f t="shared" si="2"/>
        <v>92</v>
      </c>
      <c r="H16" s="417">
        <f t="shared" si="2"/>
        <v>1004</v>
      </c>
      <c r="I16" s="346">
        <f t="shared" si="2"/>
        <v>73973</v>
      </c>
    </row>
    <row r="18" spans="2:2">
      <c r="B18" s="264" t="s">
        <v>518</v>
      </c>
    </row>
  </sheetData>
  <mergeCells count="5">
    <mergeCell ref="B4:D4"/>
    <mergeCell ref="A2:D2"/>
    <mergeCell ref="C7:D7"/>
    <mergeCell ref="E7:F7"/>
    <mergeCell ref="G7:H7"/>
  </mergeCells>
  <hyperlinks>
    <hyperlink ref="A2:D2" location="Innholdsfortegnelse!A1" display="Innholdsfortegnelse" xr:uid="{00000000-0004-0000-1D00-000000000000}"/>
  </hyperlinks>
  <pageMargins left="0.11811023622047245" right="0.11811023622047245" top="0.15748031496062992" bottom="0.15748031496062992" header="0.31496062992125984" footer="0.31496062992125984"/>
  <pageSetup paperSize="9" scale="9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19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72.7109375" style="112" bestFit="1" customWidth="1"/>
    <col min="3" max="3" width="9.5703125" style="112" bestFit="1" customWidth="1"/>
    <col min="4" max="16384" width="11.42578125" style="112"/>
  </cols>
  <sheetData>
    <row r="1" spans="1:4" ht="6" customHeight="1"/>
    <row r="2" spans="1:4">
      <c r="A2" s="437" t="s">
        <v>28</v>
      </c>
      <c r="B2" s="437"/>
      <c r="C2" s="437"/>
      <c r="D2" s="437"/>
    </row>
    <row r="5" spans="1:4">
      <c r="B5" s="116" t="s">
        <v>351</v>
      </c>
    </row>
    <row r="6" spans="1:4" ht="26.25" customHeight="1">
      <c r="B6" s="137"/>
      <c r="C6" s="115" t="s">
        <v>233</v>
      </c>
    </row>
    <row r="7" spans="1:4">
      <c r="B7" s="328" t="s">
        <v>352</v>
      </c>
      <c r="C7" s="329"/>
    </row>
    <row r="8" spans="1:4">
      <c r="B8" s="340" t="s">
        <v>522</v>
      </c>
      <c r="C8" s="330">
        <v>-1</v>
      </c>
    </row>
    <row r="9" spans="1:4">
      <c r="B9" s="340" t="s">
        <v>523</v>
      </c>
      <c r="C9" s="330">
        <v>-11</v>
      </c>
    </row>
    <row r="10" spans="1:4">
      <c r="B10" s="340" t="s">
        <v>524</v>
      </c>
      <c r="C10" s="330">
        <v>0</v>
      </c>
    </row>
    <row r="11" spans="1:4">
      <c r="B11" s="340" t="s">
        <v>644</v>
      </c>
      <c r="C11" s="333">
        <v>59</v>
      </c>
    </row>
    <row r="12" spans="1:4" s="139" customFormat="1">
      <c r="B12" s="340" t="s">
        <v>645</v>
      </c>
      <c r="C12" s="331">
        <v>19</v>
      </c>
    </row>
    <row r="13" spans="1:4">
      <c r="B13" s="340" t="s">
        <v>561</v>
      </c>
      <c r="C13" s="332">
        <v>9</v>
      </c>
    </row>
    <row r="14" spans="1:4">
      <c r="B14" s="340" t="s">
        <v>562</v>
      </c>
      <c r="C14" s="332">
        <v>-23</v>
      </c>
    </row>
    <row r="15" spans="1:4">
      <c r="B15" s="340" t="s">
        <v>563</v>
      </c>
      <c r="C15" s="332">
        <v>7</v>
      </c>
    </row>
    <row r="16" spans="1:4">
      <c r="B16" s="340" t="s">
        <v>353</v>
      </c>
      <c r="C16" s="332">
        <v>-9</v>
      </c>
    </row>
    <row r="17" spans="2:3">
      <c r="B17" s="327" t="s">
        <v>351</v>
      </c>
      <c r="C17" s="334">
        <v>50</v>
      </c>
    </row>
    <row r="19" spans="2:3">
      <c r="B19" s="264" t="s">
        <v>518</v>
      </c>
    </row>
  </sheetData>
  <mergeCells count="1">
    <mergeCell ref="A2:D2"/>
  </mergeCells>
  <hyperlinks>
    <hyperlink ref="A2:D2" location="Innholdsfortegnelse!A1" display="Innholdsfortegnelse" xr:uid="{00000000-0004-0000-1E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29.7109375" style="112" customWidth="1"/>
    <col min="3" max="3" width="21.5703125" style="112" customWidth="1"/>
    <col min="4" max="4" width="30.28515625" style="112" customWidth="1"/>
    <col min="5" max="5" width="9.42578125" style="175" bestFit="1" customWidth="1"/>
    <col min="6" max="6" width="13.42578125" style="175" bestFit="1" customWidth="1"/>
    <col min="7" max="16384" width="11.42578125" style="112"/>
  </cols>
  <sheetData>
    <row r="1" spans="1:6" ht="6" customHeight="1"/>
    <row r="2" spans="1:6">
      <c r="A2" s="437" t="s">
        <v>28</v>
      </c>
      <c r="B2" s="437"/>
      <c r="C2" s="437"/>
      <c r="D2" s="437"/>
    </row>
    <row r="4" spans="1:6">
      <c r="B4" s="12" t="s">
        <v>137</v>
      </c>
    </row>
    <row r="6" spans="1:6">
      <c r="B6" s="55" t="s">
        <v>138</v>
      </c>
      <c r="C6" s="55" t="s">
        <v>139</v>
      </c>
      <c r="D6" s="55" t="s">
        <v>140</v>
      </c>
      <c r="E6" s="56" t="s">
        <v>141</v>
      </c>
      <c r="F6" s="56" t="s">
        <v>142</v>
      </c>
    </row>
    <row r="7" spans="1:6">
      <c r="B7" s="148" t="s">
        <v>143</v>
      </c>
      <c r="C7" s="148" t="s">
        <v>144</v>
      </c>
      <c r="D7" s="148" t="s">
        <v>145</v>
      </c>
      <c r="E7" s="176">
        <v>1</v>
      </c>
      <c r="F7" s="176">
        <v>1</v>
      </c>
    </row>
    <row r="8" spans="1:6">
      <c r="B8" s="139" t="s">
        <v>146</v>
      </c>
      <c r="C8" s="139" t="s">
        <v>144</v>
      </c>
      <c r="D8" s="139" t="s">
        <v>147</v>
      </c>
      <c r="E8" s="177">
        <v>1</v>
      </c>
      <c r="F8" s="177">
        <v>1</v>
      </c>
    </row>
    <row r="9" spans="1:6">
      <c r="B9" s="139" t="s">
        <v>148</v>
      </c>
      <c r="C9" s="139" t="s">
        <v>144</v>
      </c>
      <c r="D9" s="139" t="s">
        <v>149</v>
      </c>
      <c r="E9" s="177">
        <v>1</v>
      </c>
      <c r="F9" s="177">
        <v>1</v>
      </c>
    </row>
    <row r="10" spans="1:6">
      <c r="B10" s="138" t="s">
        <v>150</v>
      </c>
      <c r="C10" s="138" t="s">
        <v>144</v>
      </c>
      <c r="D10" s="138" t="s">
        <v>151</v>
      </c>
      <c r="E10" s="178"/>
      <c r="F10" s="178"/>
    </row>
    <row r="14" spans="1:6">
      <c r="B14" s="264" t="s">
        <v>518</v>
      </c>
    </row>
  </sheetData>
  <mergeCells count="1">
    <mergeCell ref="A2:D2"/>
  </mergeCells>
  <hyperlinks>
    <hyperlink ref="A2:D2" location="Innholdsfortegnelse!A1" display="Innholdsfortegnelse" xr:uid="{00000000-0004-0000-0200-000000000000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2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56.28515625" style="112" bestFit="1" customWidth="1"/>
    <col min="3" max="3" width="21.42578125" style="112" bestFit="1" customWidth="1"/>
    <col min="4" max="4" width="30.5703125" style="112" bestFit="1" customWidth="1"/>
    <col min="5" max="5" width="5.28515625" style="112" bestFit="1" customWidth="1"/>
    <col min="6" max="6" width="6.28515625" style="112" bestFit="1" customWidth="1"/>
    <col min="7" max="7" width="13.7109375" style="112" bestFit="1" customWidth="1"/>
    <col min="8" max="16384" width="11.42578125" style="112"/>
  </cols>
  <sheetData>
    <row r="1" spans="1:8" ht="6" customHeight="1"/>
    <row r="2" spans="1:8">
      <c r="A2" s="437" t="s">
        <v>28</v>
      </c>
      <c r="B2" s="437"/>
      <c r="C2" s="437"/>
      <c r="D2" s="437"/>
    </row>
    <row r="4" spans="1:8">
      <c r="B4" s="12" t="s">
        <v>169</v>
      </c>
    </row>
    <row r="5" spans="1:8">
      <c r="C5" s="45" t="s">
        <v>170</v>
      </c>
      <c r="D5" s="45" t="s">
        <v>45</v>
      </c>
      <c r="E5" s="45" t="s">
        <v>171</v>
      </c>
      <c r="F5" s="45" t="s">
        <v>172</v>
      </c>
      <c r="G5" s="45" t="s">
        <v>173</v>
      </c>
      <c r="H5" s="45" t="s">
        <v>174</v>
      </c>
    </row>
    <row r="6" spans="1:8">
      <c r="B6" s="16" t="s">
        <v>175</v>
      </c>
      <c r="C6" s="144">
        <v>590</v>
      </c>
      <c r="D6" s="144">
        <v>715</v>
      </c>
      <c r="E6" s="145"/>
      <c r="F6" s="132"/>
      <c r="G6" s="144">
        <f>D6+C6</f>
        <v>1305</v>
      </c>
      <c r="H6" s="130">
        <v>494</v>
      </c>
    </row>
    <row r="7" spans="1:8">
      <c r="B7" s="16" t="s">
        <v>176</v>
      </c>
      <c r="C7" s="146"/>
      <c r="D7" s="146"/>
      <c r="E7" s="16"/>
      <c r="F7" s="16"/>
      <c r="G7" s="16">
        <v>0</v>
      </c>
      <c r="H7" s="130">
        <v>0</v>
      </c>
    </row>
    <row r="8" spans="1:8">
      <c r="B8" s="16" t="s">
        <v>177</v>
      </c>
      <c r="C8" s="146"/>
      <c r="D8" s="146"/>
      <c r="E8" s="146"/>
      <c r="F8" s="146"/>
      <c r="G8" s="147">
        <v>0</v>
      </c>
      <c r="H8" s="130">
        <v>0</v>
      </c>
    </row>
    <row r="9" spans="1:8">
      <c r="B9" s="13" t="s">
        <v>135</v>
      </c>
      <c r="C9" s="146"/>
      <c r="D9" s="146"/>
      <c r="E9" s="146"/>
      <c r="F9" s="146"/>
      <c r="G9" s="146"/>
      <c r="H9" s="133">
        <v>494</v>
      </c>
    </row>
    <row r="12" spans="1:8">
      <c r="B12" s="264" t="s">
        <v>518</v>
      </c>
    </row>
  </sheetData>
  <mergeCells count="1">
    <mergeCell ref="A2:D2"/>
  </mergeCells>
  <hyperlinks>
    <hyperlink ref="A2:D2" location="Innholdsfortegnelse!A1" display="Innholdsfortegnelse" xr:uid="{00000000-0004-0000-1F00-000000000000}"/>
  </hyperlink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3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52.28515625" style="112" bestFit="1" customWidth="1"/>
    <col min="3" max="3" width="13.7109375" style="112" bestFit="1" customWidth="1"/>
    <col min="4" max="4" width="14.7109375" style="112" customWidth="1"/>
    <col min="5" max="16384" width="11.42578125" style="112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12" t="s">
        <v>179</v>
      </c>
    </row>
    <row r="5" spans="1:4">
      <c r="C5" s="141" t="s">
        <v>173</v>
      </c>
      <c r="D5" s="141" t="s">
        <v>174</v>
      </c>
    </row>
    <row r="6" spans="1:4">
      <c r="B6" s="16" t="s">
        <v>180</v>
      </c>
      <c r="C6" s="16">
        <v>0</v>
      </c>
      <c r="D6" s="16">
        <v>0</v>
      </c>
    </row>
    <row r="7" spans="1:4">
      <c r="B7" s="16" t="s">
        <v>181</v>
      </c>
      <c r="C7" s="142"/>
      <c r="D7" s="16">
        <v>0</v>
      </c>
    </row>
    <row r="8" spans="1:4">
      <c r="B8" s="16" t="s">
        <v>182</v>
      </c>
      <c r="C8" s="143"/>
      <c r="D8" s="16">
        <v>0</v>
      </c>
    </row>
    <row r="9" spans="1:4">
      <c r="B9" s="16" t="s">
        <v>183</v>
      </c>
      <c r="C9" s="135">
        <v>1305</v>
      </c>
      <c r="D9" s="135">
        <v>494</v>
      </c>
    </row>
    <row r="10" spans="1:4">
      <c r="B10" s="13" t="s">
        <v>184</v>
      </c>
      <c r="C10" s="276">
        <v>1305</v>
      </c>
      <c r="D10" s="276">
        <v>494</v>
      </c>
    </row>
    <row r="13" spans="1:4">
      <c r="B13" s="264" t="s">
        <v>518</v>
      </c>
    </row>
  </sheetData>
  <mergeCells count="1">
    <mergeCell ref="A2:D2"/>
  </mergeCells>
  <hyperlinks>
    <hyperlink ref="A2:D2" location="Innholdsfortegnelse!A1" display="Innholdsfortegnelse" xr:uid="{00000000-0004-0000-2000-000000000000}"/>
  </hyperlink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3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15.7109375" style="112" bestFit="1" customWidth="1"/>
    <col min="3" max="6" width="14.5703125" style="112" customWidth="1"/>
    <col min="7" max="11" width="11.42578125" style="112"/>
    <col min="12" max="12" width="12" style="112" bestFit="1" customWidth="1"/>
    <col min="13" max="16384" width="11.42578125" style="112"/>
  </cols>
  <sheetData>
    <row r="1" spans="1:6" ht="6" customHeight="1"/>
    <row r="2" spans="1:6">
      <c r="A2" s="437" t="s">
        <v>28</v>
      </c>
      <c r="B2" s="437"/>
      <c r="C2" s="437"/>
      <c r="D2" s="437"/>
    </row>
    <row r="4" spans="1:6">
      <c r="B4" s="482" t="s">
        <v>186</v>
      </c>
      <c r="C4" s="482"/>
      <c r="D4" s="482"/>
      <c r="E4" s="482"/>
      <c r="F4" s="482"/>
    </row>
    <row r="6" spans="1:6">
      <c r="C6" s="483" t="s">
        <v>187</v>
      </c>
      <c r="D6" s="483"/>
      <c r="E6" s="483"/>
      <c r="F6" s="483"/>
    </row>
    <row r="7" spans="1:6">
      <c r="C7" s="483" t="s">
        <v>188</v>
      </c>
      <c r="D7" s="483"/>
      <c r="E7" s="483" t="s">
        <v>189</v>
      </c>
      <c r="F7" s="483"/>
    </row>
    <row r="8" spans="1:6">
      <c r="C8" s="140" t="s">
        <v>190</v>
      </c>
      <c r="D8" s="140" t="s">
        <v>191</v>
      </c>
      <c r="E8" s="140" t="s">
        <v>190</v>
      </c>
      <c r="F8" s="140" t="s">
        <v>191</v>
      </c>
    </row>
    <row r="9" spans="1:6">
      <c r="B9" s="16" t="s">
        <v>192</v>
      </c>
      <c r="C9" s="16">
        <v>0</v>
      </c>
      <c r="D9" s="16">
        <v>9</v>
      </c>
      <c r="E9" s="16">
        <v>0</v>
      </c>
      <c r="F9" s="130">
        <v>108</v>
      </c>
    </row>
    <row r="10" spans="1:6">
      <c r="B10" s="13" t="s">
        <v>105</v>
      </c>
      <c r="C10" s="13">
        <v>0</v>
      </c>
      <c r="D10" s="13">
        <v>9</v>
      </c>
      <c r="E10" s="13">
        <v>0</v>
      </c>
      <c r="F10" s="133">
        <v>108</v>
      </c>
    </row>
    <row r="13" spans="1:6">
      <c r="B13" s="264" t="s">
        <v>518</v>
      </c>
    </row>
  </sheetData>
  <mergeCells count="5">
    <mergeCell ref="B4:F4"/>
    <mergeCell ref="C6:F6"/>
    <mergeCell ref="C7:D7"/>
    <mergeCell ref="E7:F7"/>
    <mergeCell ref="A2:D2"/>
  </mergeCells>
  <hyperlinks>
    <hyperlink ref="A2:D2" location="Innholdsfortegnelse!A1" display="Innholdsfortegnelse" xr:uid="{00000000-0004-0000-2100-000000000000}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0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16.28515625" style="112" bestFit="1" customWidth="1"/>
    <col min="3" max="3" width="14.7109375" style="112" bestFit="1" customWidth="1"/>
    <col min="4" max="4" width="14.42578125" style="112" bestFit="1" customWidth="1"/>
    <col min="5" max="16384" width="11.42578125" style="112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65" t="s">
        <v>194</v>
      </c>
    </row>
    <row r="6" spans="1:4">
      <c r="C6" s="16" t="s">
        <v>195</v>
      </c>
      <c r="D6" s="16" t="s">
        <v>196</v>
      </c>
    </row>
    <row r="7" spans="1:4">
      <c r="B7" s="13" t="s">
        <v>197</v>
      </c>
      <c r="C7" s="16">
        <v>0</v>
      </c>
      <c r="D7" s="16">
        <v>0</v>
      </c>
    </row>
    <row r="10" spans="1:4">
      <c r="B10" s="264" t="s">
        <v>518</v>
      </c>
    </row>
  </sheetData>
  <mergeCells count="1">
    <mergeCell ref="A2:D2"/>
  </mergeCells>
  <hyperlinks>
    <hyperlink ref="A2:D2" location="Innholdsfortegnelse!A1" display="Innholdsfortegnelse" xr:uid="{00000000-0004-0000-2200-000000000000}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22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13.42578125" style="112" customWidth="1"/>
    <col min="3" max="3" width="12.7109375" style="112" customWidth="1"/>
    <col min="4" max="4" width="57.28515625" style="112" bestFit="1" customWidth="1"/>
    <col min="5" max="5" width="14" style="112" customWidth="1"/>
    <col min="6" max="16384" width="11.42578125" style="112"/>
  </cols>
  <sheetData>
    <row r="1" spans="1:6" ht="6" customHeight="1"/>
    <row r="2" spans="1:6">
      <c r="A2" s="437" t="s">
        <v>28</v>
      </c>
      <c r="B2" s="437"/>
      <c r="C2" s="437"/>
      <c r="D2" s="437"/>
    </row>
    <row r="4" spans="1:6">
      <c r="B4" s="484" t="s">
        <v>233</v>
      </c>
      <c r="C4" s="484"/>
      <c r="D4" s="378"/>
      <c r="E4" s="484" t="s">
        <v>234</v>
      </c>
      <c r="F4" s="484"/>
    </row>
    <row r="5" spans="1:6">
      <c r="B5" s="379">
        <v>44196</v>
      </c>
      <c r="C5" s="380">
        <v>44561</v>
      </c>
      <c r="D5" s="55"/>
      <c r="E5" s="380">
        <v>44561</v>
      </c>
      <c r="F5" s="379">
        <v>44196</v>
      </c>
    </row>
    <row r="6" spans="1:6">
      <c r="B6" s="381"/>
      <c r="C6" s="382"/>
      <c r="D6" s="383" t="s">
        <v>613</v>
      </c>
      <c r="E6" s="382"/>
      <c r="F6" s="381"/>
    </row>
    <row r="7" spans="1:6">
      <c r="B7" s="363">
        <v>9</v>
      </c>
      <c r="C7" s="384">
        <v>8</v>
      </c>
      <c r="D7" s="340" t="s">
        <v>614</v>
      </c>
      <c r="E7" s="384">
        <v>-3</v>
      </c>
      <c r="F7" s="363">
        <v>-2</v>
      </c>
    </row>
    <row r="8" spans="1:6">
      <c r="B8" s="363">
        <v>2</v>
      </c>
      <c r="C8" s="384">
        <v>13</v>
      </c>
      <c r="D8" s="340" t="s">
        <v>615</v>
      </c>
      <c r="E8" s="384">
        <v>15</v>
      </c>
      <c r="F8" s="363">
        <v>16</v>
      </c>
    </row>
    <row r="9" spans="1:6">
      <c r="B9" s="363">
        <v>11</v>
      </c>
      <c r="C9" s="384">
        <v>9</v>
      </c>
      <c r="D9" s="340" t="s">
        <v>616</v>
      </c>
      <c r="E9" s="384">
        <v>7</v>
      </c>
      <c r="F9" s="363">
        <v>9</v>
      </c>
    </row>
    <row r="10" spans="1:6">
      <c r="B10" s="363">
        <v>-8</v>
      </c>
      <c r="C10" s="384">
        <v>-7</v>
      </c>
      <c r="D10" s="340" t="s">
        <v>617</v>
      </c>
      <c r="E10" s="384">
        <v>6</v>
      </c>
      <c r="F10" s="363">
        <v>2</v>
      </c>
    </row>
    <row r="11" spans="1:6">
      <c r="B11" s="364">
        <v>-2</v>
      </c>
      <c r="C11" s="385">
        <v>-1</v>
      </c>
      <c r="D11" s="313" t="s">
        <v>355</v>
      </c>
      <c r="E11" s="385">
        <v>0</v>
      </c>
      <c r="F11" s="364">
        <v>-1</v>
      </c>
    </row>
    <row r="12" spans="1:6">
      <c r="B12" s="364">
        <f>SUM(B7:B11)</f>
        <v>12</v>
      </c>
      <c r="C12" s="385">
        <f>SUM(C7:C11)</f>
        <v>22</v>
      </c>
      <c r="D12" s="313" t="s">
        <v>105</v>
      </c>
      <c r="E12" s="385">
        <f>SUM(E7:E11)</f>
        <v>25</v>
      </c>
      <c r="F12" s="364">
        <f>SUM(F7:F11)</f>
        <v>24</v>
      </c>
    </row>
    <row r="13" spans="1:6">
      <c r="B13" s="340"/>
      <c r="C13" s="386"/>
      <c r="D13" s="340"/>
      <c r="E13" s="386"/>
      <c r="F13" s="340"/>
    </row>
    <row r="14" spans="1:6">
      <c r="B14" s="363">
        <v>-13</v>
      </c>
      <c r="C14" s="384">
        <v>-17</v>
      </c>
      <c r="D14" s="340" t="s">
        <v>618</v>
      </c>
      <c r="E14" s="384">
        <v>-16</v>
      </c>
      <c r="F14" s="363">
        <v>-13</v>
      </c>
    </row>
    <row r="15" spans="1:6">
      <c r="B15" s="363">
        <v>-11</v>
      </c>
      <c r="C15" s="384">
        <v>-13</v>
      </c>
      <c r="D15" s="340" t="s">
        <v>619</v>
      </c>
      <c r="E15" s="384">
        <v>7</v>
      </c>
      <c r="F15" s="363">
        <v>3</v>
      </c>
    </row>
    <row r="16" spans="1:6">
      <c r="B16" s="363">
        <v>-78</v>
      </c>
      <c r="C16" s="384">
        <v>-83</v>
      </c>
      <c r="D16" s="340" t="s">
        <v>620</v>
      </c>
      <c r="E16" s="384">
        <v>-53</v>
      </c>
      <c r="F16" s="363">
        <v>-48</v>
      </c>
    </row>
    <row r="17" spans="2:6">
      <c r="B17" s="363">
        <v>72</v>
      </c>
      <c r="C17" s="384">
        <v>82</v>
      </c>
      <c r="D17" s="340" t="s">
        <v>621</v>
      </c>
      <c r="E17" s="384">
        <v>82</v>
      </c>
      <c r="F17" s="363">
        <v>72</v>
      </c>
    </row>
    <row r="18" spans="2:6">
      <c r="B18" s="363">
        <v>36</v>
      </c>
      <c r="C18" s="384">
        <v>50</v>
      </c>
      <c r="D18" s="340" t="s">
        <v>622</v>
      </c>
      <c r="E18" s="384">
        <v>4</v>
      </c>
      <c r="F18" s="363">
        <v>4</v>
      </c>
    </row>
    <row r="19" spans="2:6">
      <c r="B19" s="387">
        <v>6</v>
      </c>
      <c r="C19" s="385">
        <v>3</v>
      </c>
      <c r="D19" s="313" t="s">
        <v>623</v>
      </c>
      <c r="E19" s="385">
        <v>1</v>
      </c>
      <c r="F19" s="387">
        <v>6</v>
      </c>
    </row>
    <row r="20" spans="2:6">
      <c r="B20" s="388">
        <f>SUM(B14:B19)</f>
        <v>12</v>
      </c>
      <c r="C20" s="389">
        <f>SUM(C14:C19)</f>
        <v>22</v>
      </c>
      <c r="D20" s="341" t="s">
        <v>105</v>
      </c>
      <c r="E20" s="389">
        <f>SUM(E14:E19)</f>
        <v>25</v>
      </c>
      <c r="F20" s="388">
        <f>SUM(F14:F19)</f>
        <v>24</v>
      </c>
    </row>
    <row r="22" spans="2:6">
      <c r="B22" s="264" t="s">
        <v>518</v>
      </c>
    </row>
  </sheetData>
  <mergeCells count="3">
    <mergeCell ref="A2:D2"/>
    <mergeCell ref="B4:C4"/>
    <mergeCell ref="E4:F4"/>
  </mergeCells>
  <hyperlinks>
    <hyperlink ref="A2:D2" location="Innholdsfortegnelse!A1" display="Innholdsfortegnelse" xr:uid="{00000000-0004-0000-2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10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48" style="112" customWidth="1"/>
    <col min="3" max="10" width="9.7109375" style="112" customWidth="1"/>
    <col min="11" max="16384" width="11.42578125" style="112"/>
  </cols>
  <sheetData>
    <row r="1" spans="1:10" ht="6" customHeight="1"/>
    <row r="2" spans="1:10">
      <c r="A2" s="437" t="s">
        <v>28</v>
      </c>
      <c r="B2" s="437"/>
      <c r="C2" s="437"/>
      <c r="D2" s="437"/>
    </row>
    <row r="4" spans="1:10" ht="30">
      <c r="B4" s="324"/>
      <c r="C4" s="362" t="s">
        <v>105</v>
      </c>
      <c r="D4" s="362" t="s">
        <v>357</v>
      </c>
      <c r="E4" s="362" t="s">
        <v>358</v>
      </c>
      <c r="F4" s="362" t="s">
        <v>564</v>
      </c>
      <c r="G4" s="110" t="s">
        <v>359</v>
      </c>
      <c r="H4" s="110" t="s">
        <v>360</v>
      </c>
      <c r="I4" s="110" t="s">
        <v>660</v>
      </c>
      <c r="J4" s="110" t="s">
        <v>361</v>
      </c>
    </row>
    <row r="5" spans="1:10">
      <c r="B5" s="340" t="s">
        <v>362</v>
      </c>
      <c r="C5" s="363">
        <v>82797</v>
      </c>
      <c r="D5" s="363">
        <v>78747</v>
      </c>
      <c r="E5" s="363">
        <v>4050</v>
      </c>
      <c r="F5" s="363">
        <v>1555</v>
      </c>
      <c r="G5" s="363">
        <v>1083</v>
      </c>
      <c r="H5" s="363">
        <v>409</v>
      </c>
      <c r="I5" s="363">
        <v>561</v>
      </c>
      <c r="J5" s="363">
        <v>442</v>
      </c>
    </row>
    <row r="6" spans="1:10">
      <c r="B6" s="340" t="s">
        <v>363</v>
      </c>
      <c r="C6" s="363">
        <v>82797</v>
      </c>
      <c r="D6" s="363">
        <v>71646</v>
      </c>
      <c r="E6" s="363">
        <v>11151</v>
      </c>
      <c r="F6" s="363">
        <v>143</v>
      </c>
      <c r="G6" s="363">
        <v>10927</v>
      </c>
      <c r="H6" s="363">
        <v>0</v>
      </c>
      <c r="I6" s="363">
        <v>24</v>
      </c>
      <c r="J6" s="363">
        <v>57</v>
      </c>
    </row>
    <row r="7" spans="1:10">
      <c r="B7" s="313" t="s">
        <v>364</v>
      </c>
      <c r="C7" s="364"/>
      <c r="D7" s="364"/>
      <c r="E7" s="364">
        <v>7117</v>
      </c>
      <c r="F7" s="364">
        <v>-1401</v>
      </c>
      <c r="G7" s="364">
        <v>9844</v>
      </c>
      <c r="H7" s="364">
        <v>-407</v>
      </c>
      <c r="I7" s="364">
        <v>-536</v>
      </c>
      <c r="J7" s="364">
        <v>-383</v>
      </c>
    </row>
    <row r="8" spans="1:10">
      <c r="B8" s="313" t="s">
        <v>365</v>
      </c>
      <c r="C8" s="364"/>
      <c r="D8" s="364"/>
      <c r="E8" s="364">
        <v>16</v>
      </c>
      <c r="F8" s="364">
        <v>11</v>
      </c>
      <c r="G8" s="364">
        <v>0</v>
      </c>
      <c r="H8" s="364">
        <v>2</v>
      </c>
      <c r="I8" s="364">
        <v>1</v>
      </c>
      <c r="J8" s="364">
        <v>2</v>
      </c>
    </row>
    <row r="10" spans="1:10">
      <c r="B10" s="264" t="s">
        <v>518</v>
      </c>
    </row>
  </sheetData>
  <mergeCells count="1">
    <mergeCell ref="A2:D2"/>
  </mergeCells>
  <hyperlinks>
    <hyperlink ref="A2:D2" location="Innholdsfortegnelse!A1" display="Innholdsfortegnelse" xr:uid="{00000000-0004-0000-2400-000000000000}"/>
  </hyperlinks>
  <pageMargins left="0.11811023622047245" right="0.11811023622047245" top="0.15748031496062992" bottom="0.15748031496062992" header="0.31496062992125984" footer="0.31496062992125984"/>
  <pageSetup paperSize="9"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8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30.5703125" style="112" bestFit="1" customWidth="1"/>
    <col min="3" max="16384" width="11.42578125" style="112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12" t="s">
        <v>367</v>
      </c>
    </row>
    <row r="5" spans="1:4">
      <c r="B5" s="108"/>
      <c r="C5" s="365">
        <v>44561</v>
      </c>
      <c r="D5" s="365">
        <v>44196</v>
      </c>
    </row>
    <row r="6" spans="1:4">
      <c r="B6" s="55" t="s">
        <v>565</v>
      </c>
      <c r="C6" s="366">
        <v>204</v>
      </c>
      <c r="D6" s="366">
        <v>178</v>
      </c>
    </row>
    <row r="8" spans="1:4">
      <c r="B8" s="264" t="s">
        <v>518</v>
      </c>
    </row>
  </sheetData>
  <mergeCells count="1">
    <mergeCell ref="A2:D2"/>
  </mergeCells>
  <hyperlinks>
    <hyperlink ref="A2:D2" location="Innholdsfortegnelse!A1" display="Innholdsfortegnelse" xr:uid="{00000000-0004-0000-2500-000000000000}"/>
  </hyperlink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D37"/>
  <sheetViews>
    <sheetView showGridLines="0" zoomScaleNormal="100" workbookViewId="0"/>
  </sheetViews>
  <sheetFormatPr baseColWidth="10" defaultColWidth="11.42578125" defaultRowHeight="15"/>
  <cols>
    <col min="1" max="1" width="3" style="112" customWidth="1"/>
    <col min="2" max="2" width="11.42578125" style="112"/>
    <col min="3" max="3" width="50.7109375" style="112" customWidth="1"/>
    <col min="4" max="16384" width="11.42578125" style="112"/>
  </cols>
  <sheetData>
    <row r="2" spans="1:4">
      <c r="A2" s="437" t="s">
        <v>28</v>
      </c>
      <c r="B2" s="437"/>
      <c r="C2" s="437"/>
      <c r="D2" s="437"/>
    </row>
    <row r="4" spans="1:4">
      <c r="B4" s="134" t="s">
        <v>371</v>
      </c>
      <c r="C4" s="134" t="s">
        <v>372</v>
      </c>
      <c r="D4" s="134" t="s">
        <v>373</v>
      </c>
    </row>
    <row r="5" spans="1:4">
      <c r="B5" s="136" t="s">
        <v>374</v>
      </c>
      <c r="C5" s="136" t="s">
        <v>375</v>
      </c>
      <c r="D5" s="136"/>
    </row>
    <row r="6" spans="1:4">
      <c r="B6" s="136" t="s">
        <v>376</v>
      </c>
      <c r="C6" s="136" t="s">
        <v>377</v>
      </c>
      <c r="D6" s="136" t="s">
        <v>378</v>
      </c>
    </row>
    <row r="7" spans="1:4">
      <c r="B7" s="136" t="s">
        <v>379</v>
      </c>
      <c r="C7" s="136" t="s">
        <v>377</v>
      </c>
      <c r="D7" s="136" t="s">
        <v>378</v>
      </c>
    </row>
    <row r="8" spans="1:4">
      <c r="B8" s="136" t="s">
        <v>380</v>
      </c>
      <c r="C8" s="136" t="s">
        <v>381</v>
      </c>
      <c r="D8" s="136" t="s">
        <v>378</v>
      </c>
    </row>
    <row r="9" spans="1:4">
      <c r="B9" s="136" t="s">
        <v>382</v>
      </c>
      <c r="C9" s="136" t="s">
        <v>381</v>
      </c>
      <c r="D9" s="136" t="s">
        <v>378</v>
      </c>
    </row>
    <row r="10" spans="1:4">
      <c r="B10" s="136" t="s">
        <v>383</v>
      </c>
      <c r="C10" s="136" t="s">
        <v>381</v>
      </c>
      <c r="D10" s="136"/>
    </row>
    <row r="11" spans="1:4">
      <c r="B11" s="136" t="s">
        <v>384</v>
      </c>
      <c r="C11" s="136" t="s">
        <v>373</v>
      </c>
      <c r="D11" s="136" t="s">
        <v>378</v>
      </c>
    </row>
    <row r="12" spans="1:4">
      <c r="B12" s="136" t="s">
        <v>385</v>
      </c>
      <c r="C12" s="136" t="s">
        <v>373</v>
      </c>
      <c r="D12" s="136" t="s">
        <v>378</v>
      </c>
    </row>
    <row r="13" spans="1:4">
      <c r="B13" s="136" t="s">
        <v>386</v>
      </c>
      <c r="C13" s="136" t="s">
        <v>387</v>
      </c>
      <c r="D13" s="136" t="s">
        <v>378</v>
      </c>
    </row>
    <row r="14" spans="1:4">
      <c r="B14" s="136" t="s">
        <v>388</v>
      </c>
      <c r="C14" s="136" t="s">
        <v>387</v>
      </c>
      <c r="D14" s="136" t="s">
        <v>378</v>
      </c>
    </row>
    <row r="15" spans="1:4">
      <c r="B15" s="136" t="s">
        <v>389</v>
      </c>
      <c r="C15" s="136" t="s">
        <v>390</v>
      </c>
      <c r="D15" s="136"/>
    </row>
    <row r="16" spans="1:4">
      <c r="B16" s="136" t="s">
        <v>391</v>
      </c>
      <c r="C16" s="136" t="s">
        <v>390</v>
      </c>
      <c r="D16" s="136" t="s">
        <v>378</v>
      </c>
    </row>
    <row r="17" spans="2:4">
      <c r="B17" s="136" t="s">
        <v>392</v>
      </c>
      <c r="C17" s="136" t="s">
        <v>390</v>
      </c>
      <c r="D17" s="136" t="s">
        <v>378</v>
      </c>
    </row>
    <row r="18" spans="2:4">
      <c r="B18" s="136" t="s">
        <v>393</v>
      </c>
      <c r="C18" s="136" t="s">
        <v>394</v>
      </c>
      <c r="D18" s="136"/>
    </row>
    <row r="19" spans="2:4">
      <c r="B19" s="136" t="s">
        <v>395</v>
      </c>
      <c r="C19" s="136" t="s">
        <v>396</v>
      </c>
      <c r="D19" s="136" t="s">
        <v>378</v>
      </c>
    </row>
    <row r="20" spans="2:4">
      <c r="B20" s="136" t="s">
        <v>397</v>
      </c>
      <c r="C20" s="136" t="s">
        <v>396</v>
      </c>
      <c r="D20" s="136" t="s">
        <v>378</v>
      </c>
    </row>
    <row r="21" spans="2:4">
      <c r="B21" s="136" t="s">
        <v>398</v>
      </c>
      <c r="C21" s="136" t="s">
        <v>399</v>
      </c>
      <c r="D21" s="136"/>
    </row>
    <row r="22" spans="2:4">
      <c r="B22" s="136" t="s">
        <v>400</v>
      </c>
      <c r="C22" s="136" t="s">
        <v>401</v>
      </c>
      <c r="D22" s="136"/>
    </row>
    <row r="23" spans="2:4">
      <c r="B23" s="136" t="s">
        <v>402</v>
      </c>
      <c r="C23" s="136" t="s">
        <v>401</v>
      </c>
      <c r="D23" s="136" t="s">
        <v>378</v>
      </c>
    </row>
    <row r="24" spans="2:4">
      <c r="B24" s="136" t="s">
        <v>403</v>
      </c>
      <c r="C24" s="136" t="s">
        <v>401</v>
      </c>
      <c r="D24" s="136"/>
    </row>
    <row r="25" spans="2:4">
      <c r="B25" s="136" t="s">
        <v>404</v>
      </c>
      <c r="C25" s="136" t="s">
        <v>405</v>
      </c>
      <c r="D25" s="136"/>
    </row>
    <row r="26" spans="2:4">
      <c r="B26" s="136" t="s">
        <v>406</v>
      </c>
      <c r="C26" s="136" t="s">
        <v>407</v>
      </c>
      <c r="D26" s="136" t="s">
        <v>378</v>
      </c>
    </row>
    <row r="27" spans="2:4">
      <c r="B27" s="136" t="s">
        <v>408</v>
      </c>
      <c r="C27" s="136" t="s">
        <v>401</v>
      </c>
      <c r="D27" s="136" t="s">
        <v>378</v>
      </c>
    </row>
    <row r="28" spans="2:4">
      <c r="B28" s="136" t="s">
        <v>409</v>
      </c>
      <c r="C28" s="136" t="s">
        <v>405</v>
      </c>
      <c r="D28" s="136" t="s">
        <v>378</v>
      </c>
    </row>
    <row r="29" spans="2:4">
      <c r="B29" s="136" t="s">
        <v>410</v>
      </c>
      <c r="C29" s="136" t="s">
        <v>411</v>
      </c>
      <c r="D29" s="136" t="s">
        <v>378</v>
      </c>
    </row>
    <row r="30" spans="2:4">
      <c r="B30" s="136" t="s">
        <v>412</v>
      </c>
      <c r="C30" s="136" t="s">
        <v>211</v>
      </c>
      <c r="D30" s="136"/>
    </row>
    <row r="31" spans="2:4">
      <c r="B31" s="136" t="s">
        <v>413</v>
      </c>
      <c r="C31" s="136" t="s">
        <v>211</v>
      </c>
      <c r="D31" s="136" t="s">
        <v>378</v>
      </c>
    </row>
    <row r="32" spans="2:4">
      <c r="B32" s="136" t="s">
        <v>414</v>
      </c>
      <c r="C32" s="136" t="s">
        <v>211</v>
      </c>
      <c r="D32" s="136" t="s">
        <v>378</v>
      </c>
    </row>
    <row r="33" spans="2:4">
      <c r="B33" s="136" t="s">
        <v>415</v>
      </c>
      <c r="C33" s="136" t="s">
        <v>211</v>
      </c>
      <c r="D33" s="136" t="s">
        <v>378</v>
      </c>
    </row>
    <row r="34" spans="2:4">
      <c r="B34" s="136" t="s">
        <v>416</v>
      </c>
      <c r="C34" s="136" t="s">
        <v>211</v>
      </c>
      <c r="D34" s="136" t="s">
        <v>378</v>
      </c>
    </row>
    <row r="37" spans="2:4">
      <c r="B37" s="264" t="s">
        <v>518</v>
      </c>
    </row>
  </sheetData>
  <mergeCells count="1">
    <mergeCell ref="A2:D2"/>
  </mergeCells>
  <hyperlinks>
    <hyperlink ref="A2:D2" location="Innholdsfortegnelse!A1" display="Innholdsfortegnelse" xr:uid="{00000000-0004-0000-26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28" style="73" bestFit="1" customWidth="1"/>
    <col min="3" max="16384" width="11.42578125" style="73"/>
  </cols>
  <sheetData>
    <row r="1" spans="1:11" ht="6" customHeight="1"/>
    <row r="2" spans="1:11">
      <c r="A2" s="437" t="s">
        <v>28</v>
      </c>
      <c r="B2" s="437"/>
      <c r="C2" s="437"/>
      <c r="D2" s="437"/>
    </row>
    <row r="4" spans="1:11">
      <c r="B4" s="66" t="s">
        <v>199</v>
      </c>
    </row>
    <row r="5" spans="1:11">
      <c r="B5" s="67"/>
    </row>
    <row r="6" spans="1:11">
      <c r="B6" s="197"/>
      <c r="C6" s="438" t="s">
        <v>30</v>
      </c>
      <c r="D6" s="438"/>
      <c r="E6" s="438"/>
      <c r="F6" s="439" t="s">
        <v>31</v>
      </c>
      <c r="G6" s="439"/>
      <c r="H6" s="439"/>
      <c r="I6" s="438" t="s">
        <v>32</v>
      </c>
      <c r="J6" s="438"/>
      <c r="K6" s="438"/>
    </row>
    <row r="7" spans="1:11">
      <c r="B7" s="197"/>
      <c r="C7" s="68" t="s">
        <v>8</v>
      </c>
      <c r="D7" s="68"/>
      <c r="E7" s="68" t="s">
        <v>200</v>
      </c>
      <c r="F7" s="69" t="s">
        <v>8</v>
      </c>
      <c r="G7" s="69"/>
      <c r="H7" s="69" t="s">
        <v>200</v>
      </c>
      <c r="I7" s="68" t="s">
        <v>8</v>
      </c>
      <c r="J7" s="68"/>
      <c r="K7" s="68" t="s">
        <v>200</v>
      </c>
    </row>
    <row r="8" spans="1:11">
      <c r="B8" s="197"/>
      <c r="C8" s="305" t="s">
        <v>659</v>
      </c>
      <c r="D8" s="306" t="s">
        <v>612</v>
      </c>
      <c r="E8" s="306"/>
      <c r="F8" s="307" t="s">
        <v>659</v>
      </c>
      <c r="G8" s="307" t="s">
        <v>612</v>
      </c>
      <c r="H8" s="307"/>
      <c r="I8" s="305" t="s">
        <v>659</v>
      </c>
      <c r="J8" s="305" t="s">
        <v>612</v>
      </c>
      <c r="K8" s="306"/>
    </row>
    <row r="9" spans="1:11">
      <c r="B9" s="70" t="s">
        <v>201</v>
      </c>
      <c r="C9" s="71">
        <f>SUM(C10:C11)</f>
        <v>32185</v>
      </c>
      <c r="D9" s="71">
        <f>SUM(D10:D11)</f>
        <v>30914</v>
      </c>
      <c r="E9" s="71">
        <f>SUM(E10:E11)</f>
        <v>2574.8000000000002</v>
      </c>
      <c r="F9" s="72">
        <f>SUM(F10:F11)</f>
        <v>28950</v>
      </c>
      <c r="G9" s="72">
        <f t="shared" ref="G9:H9" si="0">SUM(G10:G11)</f>
        <v>29898</v>
      </c>
      <c r="H9" s="72">
        <f t="shared" si="0"/>
        <v>2316</v>
      </c>
      <c r="I9" s="71">
        <f t="shared" ref="I9:K9" si="1">SUM(I10:I11)</f>
        <v>6844</v>
      </c>
      <c r="J9" s="71">
        <f t="shared" si="1"/>
        <v>6877</v>
      </c>
      <c r="K9" s="71">
        <f t="shared" si="1"/>
        <v>547.52</v>
      </c>
    </row>
    <row r="10" spans="1:11">
      <c r="B10" s="197" t="s">
        <v>202</v>
      </c>
      <c r="C10" s="173">
        <v>2279</v>
      </c>
      <c r="D10" s="173">
        <v>2152</v>
      </c>
      <c r="E10" s="173">
        <f>+C10*0.08</f>
        <v>182.32</v>
      </c>
      <c r="F10" s="174">
        <v>4803</v>
      </c>
      <c r="G10" s="174">
        <v>7293</v>
      </c>
      <c r="H10" s="174">
        <f>+F10*0.08</f>
        <v>384.24</v>
      </c>
      <c r="I10" s="173">
        <v>532</v>
      </c>
      <c r="J10" s="173">
        <v>585</v>
      </c>
      <c r="K10" s="173">
        <f t="shared" ref="K10:K15" si="2">+I10*0.08</f>
        <v>42.56</v>
      </c>
    </row>
    <row r="11" spans="1:11">
      <c r="B11" s="197" t="s">
        <v>203</v>
      </c>
      <c r="C11" s="173">
        <v>29906</v>
      </c>
      <c r="D11" s="173">
        <v>28762</v>
      </c>
      <c r="E11" s="173">
        <f t="shared" ref="E11:E15" si="3">+C11*0.08</f>
        <v>2392.48</v>
      </c>
      <c r="F11" s="174">
        <v>24147</v>
      </c>
      <c r="G11" s="174">
        <v>22605</v>
      </c>
      <c r="H11" s="174">
        <f>+F11*0.08</f>
        <v>1931.76</v>
      </c>
      <c r="I11" s="173">
        <v>6312</v>
      </c>
      <c r="J11" s="173">
        <v>6292</v>
      </c>
      <c r="K11" s="308">
        <f t="shared" si="2"/>
        <v>504.96000000000004</v>
      </c>
    </row>
    <row r="12" spans="1:11">
      <c r="B12" s="70" t="s">
        <v>204</v>
      </c>
      <c r="C12" s="71">
        <v>0</v>
      </c>
      <c r="D12" s="71">
        <v>0</v>
      </c>
      <c r="E12" s="71">
        <f t="shared" si="3"/>
        <v>0</v>
      </c>
      <c r="F12" s="72">
        <v>0</v>
      </c>
      <c r="G12" s="72">
        <v>0</v>
      </c>
      <c r="H12" s="72">
        <f t="shared" ref="H12:H15" si="4">+F12*0.08</f>
        <v>0</v>
      </c>
      <c r="I12" s="71">
        <v>0</v>
      </c>
      <c r="J12" s="71">
        <v>0</v>
      </c>
      <c r="K12" s="71">
        <f t="shared" si="2"/>
        <v>0</v>
      </c>
    </row>
    <row r="13" spans="1:11">
      <c r="B13" s="70" t="s">
        <v>205</v>
      </c>
      <c r="C13" s="71">
        <v>225</v>
      </c>
      <c r="D13" s="71">
        <v>396</v>
      </c>
      <c r="E13" s="71">
        <f t="shared" si="3"/>
        <v>18</v>
      </c>
      <c r="F13" s="72">
        <v>12</v>
      </c>
      <c r="G13" s="72">
        <v>25</v>
      </c>
      <c r="H13" s="72">
        <f t="shared" si="4"/>
        <v>0.96</v>
      </c>
      <c r="I13" s="71">
        <v>213</v>
      </c>
      <c r="J13" s="71">
        <v>370</v>
      </c>
      <c r="K13" s="71">
        <f t="shared" si="2"/>
        <v>17.04</v>
      </c>
    </row>
    <row r="14" spans="1:11">
      <c r="B14" s="70" t="s">
        <v>206</v>
      </c>
      <c r="C14" s="71">
        <v>0</v>
      </c>
      <c r="D14" s="71">
        <v>0</v>
      </c>
      <c r="E14" s="71">
        <f t="shared" si="3"/>
        <v>0</v>
      </c>
      <c r="F14" s="72">
        <v>0</v>
      </c>
      <c r="G14" s="72">
        <v>0</v>
      </c>
      <c r="H14" s="174">
        <f t="shared" si="4"/>
        <v>0</v>
      </c>
      <c r="I14" s="71">
        <v>0</v>
      </c>
      <c r="J14" s="71">
        <v>0</v>
      </c>
      <c r="K14" s="71">
        <f t="shared" si="2"/>
        <v>0</v>
      </c>
    </row>
    <row r="15" spans="1:11">
      <c r="B15" s="70" t="s">
        <v>207</v>
      </c>
      <c r="C15" s="71">
        <v>2903</v>
      </c>
      <c r="D15" s="71">
        <v>2840</v>
      </c>
      <c r="E15" s="71">
        <f t="shared" si="3"/>
        <v>232.24</v>
      </c>
      <c r="F15" s="72">
        <v>2704</v>
      </c>
      <c r="G15" s="72">
        <v>2637</v>
      </c>
      <c r="H15" s="72">
        <f t="shared" si="4"/>
        <v>216.32</v>
      </c>
      <c r="I15" s="71">
        <v>629</v>
      </c>
      <c r="J15" s="71">
        <v>577</v>
      </c>
      <c r="K15" s="71">
        <f t="shared" si="2"/>
        <v>50.32</v>
      </c>
    </row>
    <row r="16" spans="1:11">
      <c r="B16" s="70" t="s">
        <v>135</v>
      </c>
      <c r="C16" s="71">
        <f t="shared" ref="C16:K16" si="5">+C9+C12+C13+C14+C15</f>
        <v>35313</v>
      </c>
      <c r="D16" s="71">
        <f t="shared" si="5"/>
        <v>34150</v>
      </c>
      <c r="E16" s="71">
        <f t="shared" si="5"/>
        <v>2825.04</v>
      </c>
      <c r="F16" s="72">
        <f t="shared" si="5"/>
        <v>31666</v>
      </c>
      <c r="G16" s="72">
        <f t="shared" si="5"/>
        <v>32560</v>
      </c>
      <c r="H16" s="72">
        <f t="shared" si="5"/>
        <v>2533.2800000000002</v>
      </c>
      <c r="I16" s="71">
        <f t="shared" si="5"/>
        <v>7686</v>
      </c>
      <c r="J16" s="71">
        <f t="shared" si="5"/>
        <v>7824</v>
      </c>
      <c r="K16" s="71">
        <f t="shared" si="5"/>
        <v>614.88</v>
      </c>
    </row>
    <row r="17" spans="2:2" ht="11.25" customHeight="1"/>
    <row r="19" spans="2:2">
      <c r="B19" s="268" t="s">
        <v>518</v>
      </c>
    </row>
  </sheetData>
  <mergeCells count="4">
    <mergeCell ref="C6:E6"/>
    <mergeCell ref="F6:H6"/>
    <mergeCell ref="I6:K6"/>
    <mergeCell ref="A2:D2"/>
  </mergeCells>
  <hyperlinks>
    <hyperlink ref="A2:D2" location="Innholdsfortegnelse!A1" display="Innholdsfortegnelse" xr:uid="{00000000-0004-0000-0300-000000000000}"/>
  </hyperlinks>
  <pageMargins left="0.7" right="0.7" top="0.75" bottom="0.75" header="0.3" footer="0.3"/>
  <pageSetup paperSize="9" orientation="portrait" r:id="rId1"/>
  <ignoredErrors>
    <ignoredError sqref="J9 E8 H8" twoDigitTextYear="1"/>
    <ignoredError sqref="C9:I9" twoDigitTextYea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53.7109375" style="73" bestFit="1" customWidth="1"/>
    <col min="3" max="3" width="8.5703125" style="73" bestFit="1" customWidth="1"/>
    <col min="4" max="4" width="12.7109375" style="73" bestFit="1" customWidth="1"/>
    <col min="5" max="5" width="14" style="73" bestFit="1" customWidth="1"/>
    <col min="6" max="6" width="14" style="73" customWidth="1"/>
    <col min="7" max="7" width="6.5703125" style="73" bestFit="1" customWidth="1"/>
    <col min="8" max="16384" width="11.42578125" style="73"/>
  </cols>
  <sheetData>
    <row r="1" spans="1:10" ht="6" customHeight="1"/>
    <row r="2" spans="1:10">
      <c r="A2" s="437" t="s">
        <v>28</v>
      </c>
      <c r="B2" s="437"/>
      <c r="C2" s="437"/>
      <c r="D2" s="437"/>
    </row>
    <row r="4" spans="1:10" s="17" customFormat="1">
      <c r="B4" s="440" t="s">
        <v>209</v>
      </c>
      <c r="C4" s="440"/>
      <c r="D4" s="440"/>
      <c r="E4" s="440"/>
      <c r="F4" s="440"/>
      <c r="G4" s="440"/>
    </row>
    <row r="5" spans="1:10">
      <c r="B5" s="79"/>
      <c r="C5" s="117"/>
      <c r="D5" s="441" t="s">
        <v>368</v>
      </c>
      <c r="E5" s="441"/>
      <c r="F5" s="441"/>
      <c r="G5" s="441"/>
      <c r="H5" s="118"/>
      <c r="I5" s="442"/>
      <c r="J5" s="442"/>
    </row>
    <row r="6" spans="1:10">
      <c r="B6" s="119" t="s">
        <v>210</v>
      </c>
      <c r="C6" s="120" t="s">
        <v>369</v>
      </c>
      <c r="D6" s="74" t="s">
        <v>201</v>
      </c>
      <c r="E6" s="74" t="s">
        <v>211</v>
      </c>
      <c r="F6" s="74" t="s">
        <v>206</v>
      </c>
      <c r="G6" s="74" t="s">
        <v>370</v>
      </c>
    </row>
    <row r="7" spans="1:10">
      <c r="B7" s="82" t="s">
        <v>212</v>
      </c>
      <c r="C7" s="345">
        <v>428</v>
      </c>
      <c r="D7" s="350">
        <v>428</v>
      </c>
      <c r="E7" s="76"/>
      <c r="F7" s="76"/>
      <c r="G7" s="76"/>
    </row>
    <row r="8" spans="1:10">
      <c r="B8" s="121" t="s">
        <v>213</v>
      </c>
      <c r="C8" s="345">
        <v>867</v>
      </c>
      <c r="D8" s="350">
        <v>867</v>
      </c>
      <c r="E8" s="350"/>
      <c r="F8" s="350"/>
      <c r="G8" s="350"/>
    </row>
    <row r="9" spans="1:10">
      <c r="B9" s="82" t="s">
        <v>214</v>
      </c>
      <c r="C9" s="345">
        <v>69925</v>
      </c>
      <c r="D9" s="350">
        <v>69925</v>
      </c>
      <c r="E9" s="350"/>
      <c r="F9" s="350"/>
      <c r="G9" s="350"/>
    </row>
    <row r="10" spans="1:10">
      <c r="B10" s="82" t="s">
        <v>215</v>
      </c>
      <c r="C10" s="345">
        <v>10185</v>
      </c>
      <c r="D10" s="350">
        <v>10185</v>
      </c>
      <c r="E10" s="350"/>
      <c r="F10" s="350"/>
      <c r="G10" s="350"/>
    </row>
    <row r="11" spans="1:10">
      <c r="B11" s="82" t="s">
        <v>216</v>
      </c>
      <c r="C11" s="345">
        <v>810</v>
      </c>
      <c r="D11" s="350">
        <v>810</v>
      </c>
      <c r="E11" s="350">
        <v>810</v>
      </c>
      <c r="F11" s="350"/>
      <c r="G11" s="350"/>
    </row>
    <row r="12" spans="1:10">
      <c r="B12" s="82" t="s">
        <v>217</v>
      </c>
      <c r="C12" s="345">
        <v>204</v>
      </c>
      <c r="D12" s="350">
        <v>204</v>
      </c>
      <c r="E12" s="350"/>
      <c r="F12" s="350"/>
      <c r="G12" s="350"/>
    </row>
    <row r="13" spans="1:10">
      <c r="B13" s="82" t="s">
        <v>218</v>
      </c>
      <c r="C13" s="345">
        <v>0</v>
      </c>
      <c r="D13" s="350"/>
      <c r="E13" s="350"/>
      <c r="F13" s="350"/>
      <c r="G13" s="350">
        <v>0</v>
      </c>
    </row>
    <row r="14" spans="1:10">
      <c r="B14" s="82" t="s">
        <v>219</v>
      </c>
      <c r="C14" s="345">
        <v>0</v>
      </c>
      <c r="D14" s="350"/>
      <c r="E14" s="350"/>
      <c r="F14" s="350"/>
      <c r="G14" s="350">
        <v>0</v>
      </c>
    </row>
    <row r="15" spans="1:10">
      <c r="B15" s="82" t="s">
        <v>220</v>
      </c>
      <c r="C15" s="345">
        <v>0</v>
      </c>
      <c r="D15" s="350"/>
      <c r="E15" s="350"/>
      <c r="F15" s="350"/>
      <c r="G15" s="350">
        <v>0</v>
      </c>
    </row>
    <row r="16" spans="1:10">
      <c r="B16" s="82" t="s">
        <v>221</v>
      </c>
      <c r="C16" s="345">
        <v>0</v>
      </c>
      <c r="D16" s="350"/>
      <c r="E16" s="350"/>
      <c r="F16" s="350"/>
      <c r="G16" s="350">
        <v>0</v>
      </c>
    </row>
    <row r="17" spans="2:7">
      <c r="B17" s="82" t="s">
        <v>222</v>
      </c>
      <c r="C17" s="345">
        <v>51</v>
      </c>
      <c r="D17" s="350"/>
      <c r="E17" s="350"/>
      <c r="F17" s="350"/>
      <c r="G17" s="350">
        <v>51</v>
      </c>
    </row>
    <row r="18" spans="2:7">
      <c r="B18" s="82" t="s">
        <v>223</v>
      </c>
      <c r="C18" s="345">
        <v>204</v>
      </c>
      <c r="D18" s="350"/>
      <c r="E18" s="350"/>
      <c r="F18" s="350"/>
      <c r="G18" s="350">
        <v>204</v>
      </c>
    </row>
    <row r="19" spans="2:7">
      <c r="B19" s="82" t="s">
        <v>224</v>
      </c>
      <c r="C19" s="348">
        <v>123</v>
      </c>
      <c r="D19" s="351"/>
      <c r="E19" s="351"/>
      <c r="F19" s="351"/>
      <c r="G19" s="351">
        <v>123</v>
      </c>
    </row>
    <row r="20" spans="2:7">
      <c r="B20" s="122" t="s">
        <v>225</v>
      </c>
      <c r="C20" s="349">
        <f>SUM(C7:C19)</f>
        <v>82797</v>
      </c>
      <c r="D20" s="349">
        <f t="shared" ref="D20:G20" si="0">SUM(D7:D19)</f>
        <v>82419</v>
      </c>
      <c r="E20" s="349">
        <f t="shared" si="0"/>
        <v>810</v>
      </c>
      <c r="F20" s="349">
        <f t="shared" si="0"/>
        <v>0</v>
      </c>
      <c r="G20" s="349">
        <f t="shared" si="0"/>
        <v>378</v>
      </c>
    </row>
    <row r="21" spans="2:7">
      <c r="B21" s="123"/>
      <c r="C21" s="124"/>
      <c r="D21" s="124"/>
      <c r="E21" s="124"/>
      <c r="F21" s="124"/>
      <c r="G21" s="124"/>
    </row>
    <row r="23" spans="2:7">
      <c r="B23" s="268" t="s">
        <v>227</v>
      </c>
      <c r="C23" s="268"/>
      <c r="D23" s="268"/>
    </row>
    <row r="24" spans="2:7">
      <c r="B24" s="268" t="s">
        <v>518</v>
      </c>
    </row>
  </sheetData>
  <mergeCells count="4">
    <mergeCell ref="A2:D2"/>
    <mergeCell ref="B4:G4"/>
    <mergeCell ref="D5:G5"/>
    <mergeCell ref="I5:J5"/>
  </mergeCells>
  <hyperlinks>
    <hyperlink ref="A2:D2" location="Innholdsfortegnelse!A1" display="Innholdsfortegnelse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39" style="73" bestFit="1" customWidth="1"/>
    <col min="3" max="3" width="13.5703125" style="73" bestFit="1" customWidth="1"/>
    <col min="4" max="16384" width="11.42578125" style="73"/>
  </cols>
  <sheetData>
    <row r="1" spans="1:4" ht="6" customHeight="1"/>
    <row r="2" spans="1:4">
      <c r="A2" s="437" t="s">
        <v>28</v>
      </c>
      <c r="B2" s="437"/>
      <c r="C2" s="437"/>
      <c r="D2" s="437"/>
    </row>
    <row r="4" spans="1:4">
      <c r="B4" s="443" t="s">
        <v>417</v>
      </c>
      <c r="C4" s="443"/>
    </row>
    <row r="5" spans="1:4">
      <c r="B5" s="443" t="s">
        <v>418</v>
      </c>
      <c r="C5" s="443"/>
    </row>
    <row r="7" spans="1:4">
      <c r="B7" s="125" t="s">
        <v>229</v>
      </c>
      <c r="C7" s="352">
        <v>82797</v>
      </c>
    </row>
    <row r="8" spans="1:4">
      <c r="B8" s="73" t="s">
        <v>49</v>
      </c>
      <c r="C8" s="353">
        <v>6512</v>
      </c>
    </row>
    <row r="9" spans="1:4">
      <c r="B9" s="73" t="s">
        <v>230</v>
      </c>
      <c r="C9" s="353">
        <f>+C10-C8-C7</f>
        <v>1015</v>
      </c>
      <c r="D9" s="353"/>
    </row>
    <row r="10" spans="1:4">
      <c r="B10" s="125" t="s">
        <v>231</v>
      </c>
      <c r="C10" s="352">
        <v>90324</v>
      </c>
    </row>
    <row r="13" spans="1:4">
      <c r="B13" s="268" t="s">
        <v>518</v>
      </c>
    </row>
  </sheetData>
  <mergeCells count="3">
    <mergeCell ref="B4:C4"/>
    <mergeCell ref="B5:C5"/>
    <mergeCell ref="A2:D2"/>
  </mergeCells>
  <hyperlinks>
    <hyperlink ref="A2:D2" location="Innholdsfortegnelse!A1" display="Innholdsfortegnelse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61.42578125" style="73" bestFit="1" customWidth="1"/>
    <col min="3" max="5" width="22.42578125" style="73" customWidth="1"/>
    <col min="6" max="16384" width="11.42578125" style="73"/>
  </cols>
  <sheetData>
    <row r="1" spans="1:5" ht="6" customHeight="1"/>
    <row r="2" spans="1:5">
      <c r="A2" s="437" t="s">
        <v>28</v>
      </c>
      <c r="B2" s="437"/>
      <c r="C2" s="437"/>
      <c r="D2" s="437"/>
    </row>
    <row r="4" spans="1:5">
      <c r="B4" s="66" t="s">
        <v>7</v>
      </c>
    </row>
    <row r="5" spans="1:5">
      <c r="B5" s="77"/>
      <c r="C5" s="78" t="s">
        <v>233</v>
      </c>
      <c r="D5" s="78" t="s">
        <v>234</v>
      </c>
      <c r="E5" s="78" t="s">
        <v>235</v>
      </c>
    </row>
    <row r="6" spans="1:5">
      <c r="B6" s="79" t="s">
        <v>236</v>
      </c>
      <c r="C6" s="80">
        <v>1344</v>
      </c>
      <c r="D6" s="80">
        <v>1344</v>
      </c>
      <c r="E6" s="80">
        <v>1550</v>
      </c>
    </row>
    <row r="7" spans="1:5">
      <c r="B7" s="81" t="s">
        <v>551</v>
      </c>
      <c r="C7" s="80">
        <v>5309</v>
      </c>
      <c r="D7" s="80">
        <v>5050</v>
      </c>
      <c r="E7" s="80">
        <v>0</v>
      </c>
    </row>
    <row r="8" spans="1:5">
      <c r="B8" s="82" t="s">
        <v>237</v>
      </c>
      <c r="C8" s="83">
        <v>-15</v>
      </c>
      <c r="D8" s="83">
        <v>-16</v>
      </c>
      <c r="E8" s="83">
        <v>-4</v>
      </c>
    </row>
    <row r="9" spans="1:5">
      <c r="B9" s="81" t="s">
        <v>238</v>
      </c>
      <c r="C9" s="83">
        <v>0</v>
      </c>
      <c r="D9" s="83">
        <v>0</v>
      </c>
      <c r="E9" s="83">
        <v>0</v>
      </c>
    </row>
    <row r="10" spans="1:5">
      <c r="B10" s="81" t="s">
        <v>222</v>
      </c>
      <c r="C10" s="83">
        <v>-51</v>
      </c>
      <c r="D10" s="83">
        <v>-51</v>
      </c>
      <c r="E10" s="83">
        <v>0</v>
      </c>
    </row>
    <row r="11" spans="1:5">
      <c r="B11" s="82" t="s">
        <v>239</v>
      </c>
      <c r="C11" s="84">
        <v>-498</v>
      </c>
      <c r="D11" s="84">
        <v>-444</v>
      </c>
      <c r="E11" s="84">
        <v>-57</v>
      </c>
    </row>
    <row r="12" spans="1:5">
      <c r="B12" s="70" t="s">
        <v>5</v>
      </c>
      <c r="C12" s="72">
        <f>SUM(C6:C11)</f>
        <v>6089</v>
      </c>
      <c r="D12" s="72">
        <f>SUM(D6:D11)</f>
        <v>5883</v>
      </c>
      <c r="E12" s="72">
        <f>SUM(E6:E11)</f>
        <v>1489</v>
      </c>
    </row>
    <row r="13" spans="1:5">
      <c r="B13" s="73" t="s">
        <v>240</v>
      </c>
      <c r="C13" s="85">
        <v>599</v>
      </c>
      <c r="D13" s="85">
        <v>599</v>
      </c>
      <c r="E13" s="85">
        <v>0</v>
      </c>
    </row>
    <row r="14" spans="1:5">
      <c r="B14" s="73" t="s">
        <v>241</v>
      </c>
      <c r="C14" s="85">
        <v>0</v>
      </c>
      <c r="D14" s="85">
        <v>0</v>
      </c>
      <c r="E14" s="85">
        <v>0</v>
      </c>
    </row>
    <row r="15" spans="1:5">
      <c r="B15" s="70" t="s">
        <v>6</v>
      </c>
      <c r="C15" s="72">
        <f>SUM(C12:C14)</f>
        <v>6688</v>
      </c>
      <c r="D15" s="72">
        <f>SUM(D12:D14)</f>
        <v>6482</v>
      </c>
      <c r="E15" s="72">
        <f>SUM(E12:E14)</f>
        <v>1489</v>
      </c>
    </row>
    <row r="16" spans="1:5">
      <c r="B16" s="82" t="s">
        <v>242</v>
      </c>
      <c r="C16" s="85">
        <v>703</v>
      </c>
      <c r="D16" s="85">
        <v>703</v>
      </c>
      <c r="E16" s="85">
        <v>0</v>
      </c>
    </row>
    <row r="17" spans="2:5">
      <c r="B17" s="70" t="s">
        <v>7</v>
      </c>
      <c r="C17" s="72">
        <f>SUM(C15:C16)</f>
        <v>7391</v>
      </c>
      <c r="D17" s="72">
        <f>SUM(D15:D16)</f>
        <v>7185</v>
      </c>
      <c r="E17" s="72">
        <f>SUM(E15:E16)</f>
        <v>1489</v>
      </c>
    </row>
    <row r="20" spans="2:5">
      <c r="B20" s="268" t="s">
        <v>518</v>
      </c>
    </row>
  </sheetData>
  <mergeCells count="1">
    <mergeCell ref="A2:D2"/>
  </mergeCells>
  <hyperlinks>
    <hyperlink ref="A2:D2" location="Innholdsfortegnelse!A1" display="Innholdsfortegnelse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9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52.5703125" style="73" bestFit="1" customWidth="1"/>
    <col min="3" max="3" width="19.42578125" style="73" bestFit="1" customWidth="1"/>
    <col min="4" max="4" width="15.28515625" style="73" customWidth="1"/>
    <col min="5" max="5" width="19.42578125" style="73" bestFit="1" customWidth="1"/>
    <col min="6" max="6" width="15.28515625" style="73" customWidth="1"/>
    <col min="7" max="7" width="19.42578125" style="73" bestFit="1" customWidth="1"/>
    <col min="8" max="8" width="15.28515625" style="73" customWidth="1"/>
    <col min="9" max="16384" width="11.42578125" style="73"/>
  </cols>
  <sheetData>
    <row r="1" spans="1:8" ht="6" customHeight="1"/>
    <row r="2" spans="1:8">
      <c r="A2" s="437" t="s">
        <v>28</v>
      </c>
      <c r="B2" s="437"/>
      <c r="C2" s="437"/>
      <c r="D2" s="437"/>
    </row>
    <row r="4" spans="1:8">
      <c r="B4" s="66" t="s">
        <v>200</v>
      </c>
    </row>
    <row r="5" spans="1:8">
      <c r="B5" s="79"/>
      <c r="C5" s="444" t="s">
        <v>233</v>
      </c>
      <c r="D5" s="444"/>
      <c r="E5" s="445" t="s">
        <v>234</v>
      </c>
      <c r="F5" s="445"/>
      <c r="G5" s="444" t="s">
        <v>235</v>
      </c>
      <c r="H5" s="444"/>
    </row>
    <row r="6" spans="1:8">
      <c r="B6" s="86"/>
      <c r="C6" s="87" t="s">
        <v>243</v>
      </c>
      <c r="D6" s="87" t="s">
        <v>200</v>
      </c>
      <c r="E6" s="88" t="s">
        <v>243</v>
      </c>
      <c r="F6" s="88" t="s">
        <v>200</v>
      </c>
      <c r="G6" s="87" t="s">
        <v>243</v>
      </c>
      <c r="H6" s="87" t="s">
        <v>200</v>
      </c>
    </row>
    <row r="7" spans="1:8">
      <c r="B7" s="79" t="s">
        <v>244</v>
      </c>
      <c r="C7" s="89">
        <v>0</v>
      </c>
      <c r="D7" s="89">
        <f>+C7*0.08</f>
        <v>0</v>
      </c>
      <c r="E7" s="80">
        <v>0</v>
      </c>
      <c r="F7" s="80">
        <f>+E7*0.08</f>
        <v>0</v>
      </c>
      <c r="G7" s="89">
        <v>0</v>
      </c>
      <c r="H7" s="89">
        <f>+G7*0.08</f>
        <v>0</v>
      </c>
    </row>
    <row r="8" spans="1:8">
      <c r="B8" s="81" t="s">
        <v>245</v>
      </c>
      <c r="C8" s="90">
        <v>336</v>
      </c>
      <c r="D8" s="90">
        <f>+C8*0.08</f>
        <v>26.88</v>
      </c>
      <c r="E8" s="83">
        <v>330</v>
      </c>
      <c r="F8" s="83">
        <f>+E8*0.08</f>
        <v>26.400000000000002</v>
      </c>
      <c r="G8" s="90">
        <v>6</v>
      </c>
      <c r="H8" s="90">
        <f>+G8*0.08</f>
        <v>0.48</v>
      </c>
    </row>
    <row r="9" spans="1:8">
      <c r="B9" s="81" t="s">
        <v>246</v>
      </c>
      <c r="C9" s="90">
        <v>195</v>
      </c>
      <c r="D9" s="90">
        <f t="shared" ref="D9:D17" si="0">+C9*0.08</f>
        <v>15.6</v>
      </c>
      <c r="E9" s="83">
        <v>195</v>
      </c>
      <c r="F9" s="83">
        <f t="shared" ref="F9:F17" si="1">+E9*0.08</f>
        <v>15.6</v>
      </c>
      <c r="G9" s="90">
        <v>0</v>
      </c>
      <c r="H9" s="90">
        <f t="shared" ref="H9:H17" si="2">+G9*0.08</f>
        <v>0</v>
      </c>
    </row>
    <row r="10" spans="1:8">
      <c r="B10" s="81" t="s">
        <v>247</v>
      </c>
      <c r="C10" s="90">
        <v>434</v>
      </c>
      <c r="D10" s="90">
        <f t="shared" si="0"/>
        <v>34.72</v>
      </c>
      <c r="E10" s="83">
        <v>1329</v>
      </c>
      <c r="F10" s="83">
        <f t="shared" si="1"/>
        <v>106.32000000000001</v>
      </c>
      <c r="G10" s="90">
        <v>427</v>
      </c>
      <c r="H10" s="90">
        <f t="shared" si="2"/>
        <v>34.160000000000004</v>
      </c>
    </row>
    <row r="11" spans="1:8">
      <c r="B11" s="81" t="s">
        <v>248</v>
      </c>
      <c r="C11" s="90">
        <v>0</v>
      </c>
      <c r="D11" s="90">
        <f t="shared" si="0"/>
        <v>0</v>
      </c>
      <c r="E11" s="83">
        <v>113</v>
      </c>
      <c r="F11" s="83">
        <f t="shared" si="1"/>
        <v>9.0400000000000009</v>
      </c>
      <c r="G11" s="90">
        <v>0</v>
      </c>
      <c r="H11" s="90">
        <f t="shared" si="2"/>
        <v>0</v>
      </c>
    </row>
    <row r="12" spans="1:8">
      <c r="B12" s="81" t="s">
        <v>249</v>
      </c>
      <c r="C12" s="90">
        <v>0</v>
      </c>
      <c r="D12" s="90">
        <f t="shared" si="0"/>
        <v>0</v>
      </c>
      <c r="E12" s="83">
        <v>0</v>
      </c>
      <c r="F12" s="83">
        <f t="shared" si="1"/>
        <v>0</v>
      </c>
      <c r="G12" s="90">
        <v>0</v>
      </c>
      <c r="H12" s="90">
        <f t="shared" si="2"/>
        <v>0</v>
      </c>
    </row>
    <row r="13" spans="1:8">
      <c r="B13" s="81" t="s">
        <v>250</v>
      </c>
      <c r="C13" s="90">
        <v>0</v>
      </c>
      <c r="D13" s="90">
        <f t="shared" si="0"/>
        <v>0</v>
      </c>
      <c r="E13" s="83">
        <v>0</v>
      </c>
      <c r="F13" s="83">
        <f t="shared" si="1"/>
        <v>0</v>
      </c>
      <c r="G13" s="90">
        <v>0</v>
      </c>
      <c r="H13" s="90">
        <f t="shared" si="2"/>
        <v>0</v>
      </c>
    </row>
    <row r="14" spans="1:8">
      <c r="B14" s="81" t="s">
        <v>251</v>
      </c>
      <c r="C14" s="90">
        <v>0</v>
      </c>
      <c r="D14" s="90">
        <f t="shared" si="0"/>
        <v>0</v>
      </c>
      <c r="E14" s="83">
        <v>0</v>
      </c>
      <c r="F14" s="83">
        <f t="shared" si="1"/>
        <v>0</v>
      </c>
      <c r="G14" s="90">
        <v>0</v>
      </c>
      <c r="H14" s="90">
        <f t="shared" si="2"/>
        <v>0</v>
      </c>
    </row>
    <row r="15" spans="1:8">
      <c r="B15" s="81" t="s">
        <v>252</v>
      </c>
      <c r="C15" s="90">
        <v>487</v>
      </c>
      <c r="D15" s="90">
        <f t="shared" si="0"/>
        <v>38.96</v>
      </c>
      <c r="E15" s="83">
        <v>479</v>
      </c>
      <c r="F15" s="83">
        <f t="shared" si="1"/>
        <v>38.32</v>
      </c>
      <c r="G15" s="90">
        <v>59</v>
      </c>
      <c r="H15" s="90">
        <f t="shared" si="2"/>
        <v>4.72</v>
      </c>
    </row>
    <row r="16" spans="1:8">
      <c r="B16" s="81" t="s">
        <v>253</v>
      </c>
      <c r="C16" s="90">
        <v>173</v>
      </c>
      <c r="D16" s="90">
        <f t="shared" si="0"/>
        <v>13.84</v>
      </c>
      <c r="E16" s="83">
        <v>173</v>
      </c>
      <c r="F16" s="83">
        <f t="shared" si="1"/>
        <v>13.84</v>
      </c>
      <c r="G16" s="90">
        <v>0</v>
      </c>
      <c r="H16" s="90">
        <f t="shared" si="2"/>
        <v>0</v>
      </c>
    </row>
    <row r="17" spans="2:8">
      <c r="B17" s="86" t="s">
        <v>254</v>
      </c>
      <c r="C17" s="91">
        <v>655</v>
      </c>
      <c r="D17" s="90">
        <f t="shared" si="0"/>
        <v>52.4</v>
      </c>
      <c r="E17" s="84">
        <v>2184</v>
      </c>
      <c r="F17" s="83">
        <f t="shared" si="1"/>
        <v>174.72</v>
      </c>
      <c r="G17" s="91">
        <v>40</v>
      </c>
      <c r="H17" s="90">
        <f t="shared" si="2"/>
        <v>3.2</v>
      </c>
    </row>
    <row r="18" spans="2:8">
      <c r="B18" s="70" t="s">
        <v>255</v>
      </c>
      <c r="C18" s="92">
        <f t="shared" ref="C18:H18" si="3">SUM(C7:C17)</f>
        <v>2280</v>
      </c>
      <c r="D18" s="92">
        <f t="shared" si="3"/>
        <v>182.4</v>
      </c>
      <c r="E18" s="72">
        <f t="shared" si="3"/>
        <v>4803</v>
      </c>
      <c r="F18" s="72">
        <f t="shared" si="3"/>
        <v>384.24</v>
      </c>
      <c r="G18" s="92">
        <f t="shared" si="3"/>
        <v>532</v>
      </c>
      <c r="H18" s="92">
        <f t="shared" si="3"/>
        <v>42.56</v>
      </c>
    </row>
    <row r="19" spans="2:8">
      <c r="C19" s="75"/>
      <c r="D19" s="75"/>
      <c r="E19" s="85"/>
      <c r="F19" s="85"/>
      <c r="G19" s="75"/>
      <c r="H19" s="75"/>
    </row>
    <row r="20" spans="2:8">
      <c r="B20" s="73" t="s">
        <v>256</v>
      </c>
      <c r="C20" s="75">
        <v>10409</v>
      </c>
      <c r="D20" s="75">
        <f>+C20*0.08</f>
        <v>832.72</v>
      </c>
      <c r="E20" s="85">
        <v>4970</v>
      </c>
      <c r="F20" s="85">
        <f>+E20*0.08</f>
        <v>397.6</v>
      </c>
      <c r="G20" s="75">
        <v>5992</v>
      </c>
      <c r="H20" s="75">
        <f>+G20*0.08</f>
        <v>479.36</v>
      </c>
    </row>
    <row r="21" spans="2:8">
      <c r="B21" s="73" t="s">
        <v>257</v>
      </c>
      <c r="C21" s="75">
        <v>359</v>
      </c>
      <c r="D21" s="75">
        <f t="shared" ref="D21:D24" si="4">+C21*0.08</f>
        <v>28.72</v>
      </c>
      <c r="E21" s="85">
        <v>359</v>
      </c>
      <c r="F21" s="85">
        <f t="shared" ref="F21:F24" si="5">+E21*0.08</f>
        <v>28.72</v>
      </c>
      <c r="G21" s="75">
        <v>0</v>
      </c>
      <c r="H21" s="75">
        <f t="shared" ref="H21:H24" si="6">+G21*0.08</f>
        <v>0</v>
      </c>
    </row>
    <row r="22" spans="2:8">
      <c r="B22" s="73" t="s">
        <v>258</v>
      </c>
      <c r="C22" s="75">
        <v>2974</v>
      </c>
      <c r="D22" s="75">
        <f t="shared" si="4"/>
        <v>237.92000000000002</v>
      </c>
      <c r="E22" s="85">
        <v>2861</v>
      </c>
      <c r="F22" s="85">
        <f t="shared" si="5"/>
        <v>228.88</v>
      </c>
      <c r="G22" s="75">
        <v>113</v>
      </c>
      <c r="H22" s="75">
        <f t="shared" si="6"/>
        <v>9.0400000000000009</v>
      </c>
    </row>
    <row r="23" spans="2:8">
      <c r="B23" s="73" t="s">
        <v>259</v>
      </c>
      <c r="C23" s="75">
        <v>6544</v>
      </c>
      <c r="D23" s="75">
        <f t="shared" si="4"/>
        <v>523.52</v>
      </c>
      <c r="E23" s="85">
        <v>6544</v>
      </c>
      <c r="F23" s="85">
        <f t="shared" si="5"/>
        <v>523.52</v>
      </c>
      <c r="G23" s="75">
        <v>0</v>
      </c>
      <c r="H23" s="75">
        <f t="shared" si="6"/>
        <v>0</v>
      </c>
    </row>
    <row r="24" spans="2:8">
      <c r="B24" s="73" t="s">
        <v>260</v>
      </c>
      <c r="C24" s="75">
        <v>9620</v>
      </c>
      <c r="D24" s="75">
        <f t="shared" si="4"/>
        <v>769.6</v>
      </c>
      <c r="E24" s="85">
        <v>9413</v>
      </c>
      <c r="F24" s="85">
        <f t="shared" si="5"/>
        <v>753.04</v>
      </c>
      <c r="G24" s="75">
        <v>207</v>
      </c>
      <c r="H24" s="75">
        <f t="shared" si="6"/>
        <v>16.559999999999999</v>
      </c>
    </row>
    <row r="25" spans="2:8">
      <c r="B25" s="70" t="s">
        <v>261</v>
      </c>
      <c r="C25" s="92">
        <f>SUM(C20:C24)</f>
        <v>29906</v>
      </c>
      <c r="D25" s="92">
        <f>SUM(D20:D24)</f>
        <v>2392.48</v>
      </c>
      <c r="E25" s="72">
        <f>SUM(E20:E24)</f>
        <v>24147</v>
      </c>
      <c r="F25" s="72">
        <f>SUM(F20:F24)</f>
        <v>1931.76</v>
      </c>
      <c r="G25" s="92">
        <f t="shared" ref="G25:H25" si="7">SUM(G20:G24)</f>
        <v>6312</v>
      </c>
      <c r="H25" s="92">
        <f t="shared" si="7"/>
        <v>504.96000000000004</v>
      </c>
    </row>
    <row r="26" spans="2:8">
      <c r="B26" s="93" t="s">
        <v>262</v>
      </c>
      <c r="C26" s="87">
        <f>+C18+C25</f>
        <v>32186</v>
      </c>
      <c r="D26" s="87">
        <f>+D18+D25</f>
        <v>2574.88</v>
      </c>
      <c r="E26" s="88">
        <f>+E18+E25</f>
        <v>28950</v>
      </c>
      <c r="F26" s="88">
        <f>+F18+F25</f>
        <v>2316</v>
      </c>
      <c r="G26" s="87">
        <f t="shared" ref="G26:H26" si="8">+G18+G25</f>
        <v>6844</v>
      </c>
      <c r="H26" s="87">
        <f t="shared" si="8"/>
        <v>547.52</v>
      </c>
    </row>
    <row r="27" spans="2:8">
      <c r="C27" s="75"/>
      <c r="D27" s="75"/>
      <c r="E27" s="85"/>
      <c r="F27" s="85"/>
      <c r="G27" s="75"/>
      <c r="H27" s="75"/>
    </row>
    <row r="28" spans="2:8">
      <c r="B28" s="79" t="s">
        <v>263</v>
      </c>
      <c r="C28" s="89">
        <v>0</v>
      </c>
      <c r="D28" s="89">
        <f>+C28*0.08</f>
        <v>0</v>
      </c>
      <c r="E28" s="80">
        <v>0</v>
      </c>
      <c r="F28" s="80">
        <f>+E28*0.08</f>
        <v>0</v>
      </c>
      <c r="G28" s="89">
        <v>0</v>
      </c>
      <c r="H28" s="89">
        <f>+G28*0.08</f>
        <v>0</v>
      </c>
    </row>
    <row r="29" spans="2:8">
      <c r="B29" s="81" t="s">
        <v>264</v>
      </c>
      <c r="C29" s="90">
        <v>0</v>
      </c>
      <c r="D29" s="90">
        <f>+C29*0.08</f>
        <v>0</v>
      </c>
      <c r="E29" s="83">
        <v>0</v>
      </c>
      <c r="F29" s="83">
        <f>+E29*0.08</f>
        <v>0</v>
      </c>
      <c r="G29" s="90">
        <v>0</v>
      </c>
      <c r="H29" s="90">
        <f>+G29*0.08</f>
        <v>0</v>
      </c>
    </row>
    <row r="30" spans="2:8">
      <c r="B30" s="81" t="s">
        <v>265</v>
      </c>
      <c r="C30" s="90">
        <v>0</v>
      </c>
      <c r="D30" s="90">
        <f t="shared" ref="D30:D31" si="9">+C30*0.08</f>
        <v>0</v>
      </c>
      <c r="E30" s="83">
        <v>0</v>
      </c>
      <c r="F30" s="83">
        <f t="shared" ref="F30:F31" si="10">+E30*0.08</f>
        <v>0</v>
      </c>
      <c r="G30" s="90">
        <v>0</v>
      </c>
      <c r="H30" s="90">
        <f t="shared" ref="H30:H31" si="11">+G30*0.08</f>
        <v>0</v>
      </c>
    </row>
    <row r="31" spans="2:8">
      <c r="B31" s="86" t="s">
        <v>266</v>
      </c>
      <c r="C31" s="91">
        <v>225</v>
      </c>
      <c r="D31" s="90">
        <f t="shared" si="9"/>
        <v>18</v>
      </c>
      <c r="E31" s="84">
        <v>12</v>
      </c>
      <c r="F31" s="83">
        <f t="shared" si="10"/>
        <v>0.96</v>
      </c>
      <c r="G31" s="91">
        <v>213</v>
      </c>
      <c r="H31" s="90">
        <f t="shared" si="11"/>
        <v>17.04</v>
      </c>
    </row>
    <row r="32" spans="2:8">
      <c r="B32" s="70" t="s">
        <v>267</v>
      </c>
      <c r="C32" s="92">
        <f t="shared" ref="C32:H32" si="12">SUM(C28:C31)</f>
        <v>225</v>
      </c>
      <c r="D32" s="92">
        <f t="shared" si="12"/>
        <v>18</v>
      </c>
      <c r="E32" s="72">
        <f t="shared" si="12"/>
        <v>12</v>
      </c>
      <c r="F32" s="72">
        <f t="shared" si="12"/>
        <v>0.96</v>
      </c>
      <c r="G32" s="92">
        <f t="shared" si="12"/>
        <v>213</v>
      </c>
      <c r="H32" s="92">
        <f t="shared" si="12"/>
        <v>17.04</v>
      </c>
    </row>
    <row r="33" spans="2:8">
      <c r="B33" s="70"/>
      <c r="C33" s="92"/>
      <c r="D33" s="92"/>
      <c r="E33" s="72"/>
      <c r="F33" s="72"/>
      <c r="G33" s="92"/>
      <c r="H33" s="92"/>
    </row>
    <row r="34" spans="2:8">
      <c r="B34" s="77" t="s">
        <v>268</v>
      </c>
      <c r="C34" s="94">
        <v>2903</v>
      </c>
      <c r="D34" s="94">
        <f>+C34*0.08</f>
        <v>232.24</v>
      </c>
      <c r="E34" s="95">
        <v>2704</v>
      </c>
      <c r="F34" s="95">
        <f>+E34*0.08</f>
        <v>216.32</v>
      </c>
      <c r="G34" s="94">
        <v>629</v>
      </c>
      <c r="H34" s="94">
        <f>+G34*0.08</f>
        <v>50.32</v>
      </c>
    </row>
    <row r="35" spans="2:8">
      <c r="B35" s="77" t="s">
        <v>269</v>
      </c>
      <c r="C35" s="94">
        <v>0</v>
      </c>
      <c r="D35" s="94">
        <f>+C35*0.08</f>
        <v>0</v>
      </c>
      <c r="E35" s="95">
        <v>0</v>
      </c>
      <c r="F35" s="95">
        <f>+E35*0.08</f>
        <v>0</v>
      </c>
      <c r="G35" s="94">
        <v>0</v>
      </c>
      <c r="H35" s="94">
        <f>+G35*0.08</f>
        <v>0</v>
      </c>
    </row>
    <row r="36" spans="2:8">
      <c r="B36" s="70" t="s">
        <v>270</v>
      </c>
      <c r="C36" s="92">
        <f>+C26+C32+C34</f>
        <v>35314</v>
      </c>
      <c r="D36" s="92">
        <f>+D26+D32+D34</f>
        <v>2825.12</v>
      </c>
      <c r="E36" s="72">
        <f>+E26+E32+E34</f>
        <v>31666</v>
      </c>
      <c r="F36" s="72">
        <f>+F26+F32+F34</f>
        <v>2533.2800000000002</v>
      </c>
      <c r="G36" s="92">
        <f t="shared" ref="G36:H36" si="13">+G26+G32+G34</f>
        <v>7686</v>
      </c>
      <c r="H36" s="92">
        <f t="shared" si="13"/>
        <v>614.88</v>
      </c>
    </row>
    <row r="39" spans="2:8">
      <c r="B39" s="268" t="s">
        <v>518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 xr:uid="{00000000-0004-0000-0700-000000000000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showGridLines="0" zoomScaleNormal="100" workbookViewId="0"/>
  </sheetViews>
  <sheetFormatPr baseColWidth="10" defaultColWidth="11.42578125" defaultRowHeight="15"/>
  <cols>
    <col min="1" max="1" width="3" style="73" customWidth="1"/>
    <col min="2" max="2" width="39.42578125" style="73" bestFit="1" customWidth="1"/>
    <col min="3" max="4" width="20.5703125" style="73" customWidth="1"/>
    <col min="5" max="5" width="7.5703125" style="73" customWidth="1"/>
    <col min="6" max="6" width="20.5703125" style="73" customWidth="1"/>
    <col min="7" max="7" width="8.28515625" style="73" customWidth="1"/>
    <col min="8" max="8" width="20.5703125" style="73" customWidth="1"/>
    <col min="9" max="16384" width="11.42578125" style="73"/>
  </cols>
  <sheetData>
    <row r="1" spans="1:8" ht="6" customHeight="1"/>
    <row r="2" spans="1:8">
      <c r="A2" s="437" t="s">
        <v>28</v>
      </c>
      <c r="B2" s="437"/>
      <c r="C2" s="437"/>
      <c r="D2" s="437"/>
    </row>
    <row r="4" spans="1:8">
      <c r="B4" s="66" t="s">
        <v>9</v>
      </c>
    </row>
    <row r="5" spans="1:8">
      <c r="B5" s="96"/>
      <c r="C5" s="92" t="s">
        <v>271</v>
      </c>
      <c r="D5" s="78" t="s">
        <v>233</v>
      </c>
      <c r="E5" s="78"/>
      <c r="F5" s="78" t="s">
        <v>234</v>
      </c>
      <c r="G5" s="78"/>
      <c r="H5" s="78" t="s">
        <v>235</v>
      </c>
    </row>
    <row r="6" spans="1:8">
      <c r="B6" s="97" t="s">
        <v>272</v>
      </c>
      <c r="C6" s="98"/>
      <c r="D6" s="99">
        <v>35313</v>
      </c>
      <c r="E6" s="99"/>
      <c r="F6" s="99">
        <v>31667</v>
      </c>
      <c r="G6" s="99"/>
      <c r="H6" s="99">
        <v>7686</v>
      </c>
    </row>
    <row r="7" spans="1:8">
      <c r="B7" s="77" t="s">
        <v>273</v>
      </c>
      <c r="C7" s="126">
        <v>4.5</v>
      </c>
      <c r="D7" s="95">
        <f>+D6*$C$7/100</f>
        <v>1589.085</v>
      </c>
      <c r="E7" s="95"/>
      <c r="F7" s="95">
        <f>+F6*$C$7/100</f>
        <v>1425.0150000000001</v>
      </c>
      <c r="G7" s="95"/>
      <c r="H7" s="95">
        <f>+H6*$C$7/100</f>
        <v>345.87</v>
      </c>
    </row>
    <row r="8" spans="1:8">
      <c r="B8" s="97" t="s">
        <v>274</v>
      </c>
      <c r="C8" s="100"/>
      <c r="D8" s="85"/>
      <c r="E8" s="85"/>
      <c r="F8" s="85"/>
      <c r="G8" s="85"/>
      <c r="H8" s="85"/>
    </row>
    <row r="9" spans="1:8">
      <c r="B9" s="73" t="s">
        <v>12</v>
      </c>
      <c r="C9" s="127">
        <v>2.5</v>
      </c>
      <c r="D9" s="85">
        <f>+D6*C9/100</f>
        <v>882.82500000000005</v>
      </c>
      <c r="E9" s="85"/>
      <c r="F9" s="85">
        <f>+F6*C9/100</f>
        <v>791.67499999999995</v>
      </c>
      <c r="G9" s="85"/>
      <c r="H9" s="85">
        <f>+H6*C9/100</f>
        <v>192.15</v>
      </c>
    </row>
    <row r="10" spans="1:8">
      <c r="B10" s="73" t="s">
        <v>275</v>
      </c>
      <c r="C10" s="127">
        <v>3</v>
      </c>
      <c r="D10" s="85">
        <f>+D6*C10/100</f>
        <v>1059.3900000000001</v>
      </c>
      <c r="E10" s="85"/>
      <c r="F10" s="85">
        <f>+F6*C10/100</f>
        <v>950.01</v>
      </c>
      <c r="G10" s="85"/>
      <c r="H10" s="85">
        <f>+H6*C10/100</f>
        <v>230.58</v>
      </c>
    </row>
    <row r="11" spans="1:8">
      <c r="B11" s="73" t="s">
        <v>276</v>
      </c>
      <c r="C11" s="127">
        <v>1</v>
      </c>
      <c r="D11" s="85">
        <f>+D6*C11/100</f>
        <v>353.13</v>
      </c>
      <c r="E11" s="85"/>
      <c r="F11" s="85">
        <f>+F6*C11/100</f>
        <v>316.67</v>
      </c>
      <c r="G11" s="85"/>
      <c r="H11" s="85">
        <f>+H6*C11/100</f>
        <v>76.86</v>
      </c>
    </row>
    <row r="12" spans="1:8">
      <c r="B12" s="70" t="s">
        <v>277</v>
      </c>
      <c r="C12" s="92"/>
      <c r="D12" s="72">
        <f>SUM(D9:D11)</f>
        <v>2295.3450000000003</v>
      </c>
      <c r="E12" s="72"/>
      <c r="F12" s="72">
        <f>SUM(F9:F11)</f>
        <v>2058.355</v>
      </c>
      <c r="G12" s="72"/>
      <c r="H12" s="72">
        <v>538</v>
      </c>
    </row>
    <row r="13" spans="1:8">
      <c r="B13" s="73" t="s">
        <v>16</v>
      </c>
      <c r="C13" s="75"/>
      <c r="D13" s="85">
        <v>6088</v>
      </c>
      <c r="E13" s="85"/>
      <c r="F13" s="85">
        <v>5882</v>
      </c>
      <c r="G13" s="85"/>
      <c r="H13" s="85">
        <v>1490</v>
      </c>
    </row>
    <row r="14" spans="1:8">
      <c r="B14" s="70" t="s">
        <v>278</v>
      </c>
      <c r="C14" s="70"/>
      <c r="D14" s="101">
        <v>20.9</v>
      </c>
      <c r="E14" s="101"/>
      <c r="F14" s="101">
        <v>22.7</v>
      </c>
      <c r="G14" s="101"/>
      <c r="H14" s="101">
        <v>19.399999999999999</v>
      </c>
    </row>
    <row r="15" spans="1:8">
      <c r="B15" s="73" t="s">
        <v>558</v>
      </c>
      <c r="D15" s="102">
        <v>18.899999999999999</v>
      </c>
      <c r="E15" s="102"/>
      <c r="F15" s="102">
        <v>20.5</v>
      </c>
      <c r="G15" s="102"/>
      <c r="H15" s="102">
        <v>19.399999999999999</v>
      </c>
    </row>
    <row r="16" spans="1:8">
      <c r="B16" s="70" t="s">
        <v>279</v>
      </c>
      <c r="C16" s="70"/>
      <c r="D16" s="101">
        <v>17.2</v>
      </c>
      <c r="E16" s="101"/>
      <c r="F16" s="101">
        <v>18.600000000000001</v>
      </c>
      <c r="G16" s="101"/>
      <c r="H16" s="101">
        <v>19.399999999999999</v>
      </c>
    </row>
    <row r="19" spans="2:2">
      <c r="B19" s="268" t="s">
        <v>518</v>
      </c>
    </row>
  </sheetData>
  <mergeCells count="1">
    <mergeCell ref="A2:D2"/>
  </mergeCells>
  <hyperlinks>
    <hyperlink ref="A2:D2" location="Innholdsfortegnelse!A1" display="Innholdsfortegnelse" xr:uid="{00000000-0004-0000-0800-0000000000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37</vt:i4>
      </vt:variant>
      <vt:variant>
        <vt:lpstr>Navngitte områder</vt:lpstr>
      </vt:variant>
      <vt:variant>
        <vt:i4>2</vt:i4>
      </vt:variant>
    </vt:vector>
  </HeadingPairs>
  <TitlesOfParts>
    <vt:vector size="3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'19'!Utskriftsområde</vt:lpstr>
      <vt:lpstr>'9'!Utskriftsområde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Leif Kylling</cp:lastModifiedBy>
  <cp:lastPrinted>2018-10-16T11:31:51Z</cp:lastPrinted>
  <dcterms:created xsi:type="dcterms:W3CDTF">2016-02-09T07:10:50Z</dcterms:created>
  <dcterms:modified xsi:type="dcterms:W3CDTF">2022-03-30T06:41:34Z</dcterms:modified>
</cp:coreProperties>
</file>